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djoa\CalChoice Dropbox\Associate Members\Pomona Choice\JRC\2021 Versions\2021_10_01_POME JRC\"/>
    </mc:Choice>
  </mc:AlternateContent>
  <xr:revisionPtr revIDLastSave="0" documentId="13_ncr:1_{07E09DDA-696D-4057-97AE-191D8B97D5D6}" xr6:coauthVersionLast="47" xr6:coauthVersionMax="47" xr10:uidLastSave="{00000000-0000-0000-0000-000000000000}"/>
  <bookViews>
    <workbookView xWindow="28680" yWindow="-900" windowWidth="29040" windowHeight="15840" xr2:uid="{A9DF6028-1D7B-4B13-B941-A5A6C54A17B3}"/>
  </bookViews>
  <sheets>
    <sheet name="WEB JRC" sheetId="1" r:id="rId1"/>
  </sheets>
  <externalReferences>
    <externalReference r:id="rId2"/>
  </externalReferences>
  <definedNames>
    <definedName name="_AMO_UniqueIdentifier" hidden="1">"'677d15a4-d2f1-497a-b822-602bf1042931'"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55" i="1" l="1"/>
  <c r="B954" i="1"/>
  <c r="E953" i="1"/>
  <c r="D953" i="1"/>
  <c r="C953" i="1"/>
  <c r="E952" i="1"/>
  <c r="D952" i="1"/>
  <c r="C952" i="1"/>
  <c r="E951" i="1"/>
  <c r="D951" i="1"/>
  <c r="E950" i="1"/>
  <c r="D950" i="1"/>
  <c r="C950" i="1"/>
  <c r="E949" i="1"/>
  <c r="D949" i="1"/>
  <c r="C949" i="1"/>
  <c r="G948" i="1"/>
  <c r="F948" i="1"/>
  <c r="B948" i="1"/>
  <c r="B941" i="1"/>
  <c r="B940" i="1"/>
  <c r="E939" i="1"/>
  <c r="D939" i="1"/>
  <c r="C939" i="1"/>
  <c r="E938" i="1"/>
  <c r="D938" i="1"/>
  <c r="C938" i="1"/>
  <c r="E937" i="1"/>
  <c r="D937" i="1"/>
  <c r="E936" i="1"/>
  <c r="D936" i="1"/>
  <c r="C936" i="1"/>
  <c r="E935" i="1"/>
  <c r="D935" i="1"/>
  <c r="C935" i="1"/>
  <c r="G934" i="1"/>
  <c r="F934" i="1"/>
  <c r="B934" i="1"/>
  <c r="B927" i="1"/>
  <c r="B926" i="1"/>
  <c r="E925" i="1"/>
  <c r="D925" i="1"/>
  <c r="C925" i="1"/>
  <c r="E924" i="1"/>
  <c r="D924" i="1"/>
  <c r="C924" i="1"/>
  <c r="E923" i="1"/>
  <c r="D923" i="1"/>
  <c r="E922" i="1"/>
  <c r="D922" i="1"/>
  <c r="C922" i="1"/>
  <c r="E921" i="1"/>
  <c r="D921" i="1"/>
  <c r="C921" i="1"/>
  <c r="G920" i="1"/>
  <c r="F920" i="1"/>
  <c r="B920" i="1"/>
  <c r="B913" i="1"/>
  <c r="B912" i="1"/>
  <c r="E911" i="1"/>
  <c r="D911" i="1"/>
  <c r="C911" i="1"/>
  <c r="E910" i="1"/>
  <c r="D910" i="1"/>
  <c r="C910" i="1"/>
  <c r="E909" i="1"/>
  <c r="D909" i="1"/>
  <c r="E908" i="1"/>
  <c r="D908" i="1"/>
  <c r="C908" i="1"/>
  <c r="E907" i="1"/>
  <c r="D907" i="1"/>
  <c r="C907" i="1"/>
  <c r="G906" i="1"/>
  <c r="F906" i="1"/>
  <c r="B906" i="1"/>
  <c r="B899" i="1"/>
  <c r="B898" i="1"/>
  <c r="E897" i="1"/>
  <c r="D897" i="1"/>
  <c r="C897" i="1"/>
  <c r="E896" i="1"/>
  <c r="D896" i="1"/>
  <c r="C896" i="1"/>
  <c r="E895" i="1"/>
  <c r="D895" i="1"/>
  <c r="E894" i="1"/>
  <c r="D894" i="1"/>
  <c r="C894" i="1"/>
  <c r="E893" i="1"/>
  <c r="D893" i="1"/>
  <c r="C893" i="1"/>
  <c r="G892" i="1"/>
  <c r="F892" i="1"/>
  <c r="B892" i="1"/>
  <c r="B885" i="1"/>
  <c r="B884" i="1"/>
  <c r="E883" i="1"/>
  <c r="D883" i="1"/>
  <c r="C883" i="1"/>
  <c r="E882" i="1"/>
  <c r="D882" i="1"/>
  <c r="C882" i="1"/>
  <c r="E881" i="1"/>
  <c r="D881" i="1"/>
  <c r="E880" i="1"/>
  <c r="D880" i="1"/>
  <c r="C880" i="1"/>
  <c r="E879" i="1"/>
  <c r="D879" i="1"/>
  <c r="C879" i="1"/>
  <c r="G878" i="1"/>
  <c r="F878" i="1"/>
  <c r="B878" i="1"/>
  <c r="B871" i="1"/>
  <c r="B870" i="1"/>
  <c r="G869" i="1"/>
  <c r="F869" i="1"/>
  <c r="E869" i="1"/>
  <c r="D869" i="1"/>
  <c r="C869" i="1"/>
  <c r="G868" i="1"/>
  <c r="F868" i="1"/>
  <c r="E868" i="1"/>
  <c r="D868" i="1"/>
  <c r="C868" i="1"/>
  <c r="G867" i="1"/>
  <c r="F867" i="1"/>
  <c r="E867" i="1"/>
  <c r="D867" i="1"/>
  <c r="G866" i="1"/>
  <c r="F866" i="1"/>
  <c r="E866" i="1"/>
  <c r="D866" i="1"/>
  <c r="C866" i="1"/>
  <c r="G865" i="1"/>
  <c r="F865" i="1"/>
  <c r="E865" i="1"/>
  <c r="D865" i="1"/>
  <c r="C865" i="1"/>
  <c r="G864" i="1"/>
  <c r="F864" i="1"/>
  <c r="B864" i="1"/>
  <c r="B857" i="1"/>
  <c r="B856" i="1"/>
  <c r="E855" i="1"/>
  <c r="D855" i="1"/>
  <c r="C855" i="1"/>
  <c r="E854" i="1"/>
  <c r="D854" i="1"/>
  <c r="C854" i="1"/>
  <c r="E853" i="1"/>
  <c r="D853" i="1"/>
  <c r="E852" i="1"/>
  <c r="D852" i="1"/>
  <c r="C852" i="1"/>
  <c r="E851" i="1"/>
  <c r="D851" i="1"/>
  <c r="C851" i="1"/>
  <c r="G850" i="1"/>
  <c r="F850" i="1"/>
  <c r="B850" i="1"/>
  <c r="B843" i="1"/>
  <c r="B842" i="1"/>
  <c r="G841" i="1"/>
  <c r="F841" i="1"/>
  <c r="E841" i="1"/>
  <c r="D841" i="1"/>
  <c r="C841" i="1"/>
  <c r="G840" i="1"/>
  <c r="F840" i="1"/>
  <c r="E840" i="1"/>
  <c r="D840" i="1"/>
  <c r="C840" i="1"/>
  <c r="G839" i="1"/>
  <c r="F839" i="1"/>
  <c r="E839" i="1"/>
  <c r="D839" i="1"/>
  <c r="G838" i="1"/>
  <c r="F838" i="1"/>
  <c r="E838" i="1"/>
  <c r="D838" i="1"/>
  <c r="C838" i="1"/>
  <c r="G837" i="1"/>
  <c r="F837" i="1"/>
  <c r="E837" i="1"/>
  <c r="D837" i="1"/>
  <c r="C837" i="1"/>
  <c r="G836" i="1"/>
  <c r="F836" i="1"/>
  <c r="B836" i="1"/>
  <c r="B829" i="1"/>
  <c r="B828" i="1"/>
  <c r="E827" i="1"/>
  <c r="D827" i="1"/>
  <c r="C827" i="1"/>
  <c r="E826" i="1"/>
  <c r="D826" i="1"/>
  <c r="C826" i="1"/>
  <c r="E825" i="1"/>
  <c r="D825" i="1"/>
  <c r="E824" i="1"/>
  <c r="D824" i="1"/>
  <c r="C824" i="1"/>
  <c r="E823" i="1"/>
  <c r="D823" i="1"/>
  <c r="C823" i="1"/>
  <c r="G822" i="1"/>
  <c r="F822" i="1"/>
  <c r="B822" i="1"/>
  <c r="B815" i="1"/>
  <c r="B814" i="1"/>
  <c r="G813" i="1"/>
  <c r="F813" i="1"/>
  <c r="E813" i="1"/>
  <c r="D813" i="1"/>
  <c r="C813" i="1"/>
  <c r="G812" i="1"/>
  <c r="F812" i="1"/>
  <c r="E812" i="1"/>
  <c r="D812" i="1"/>
  <c r="C812" i="1"/>
  <c r="G811" i="1"/>
  <c r="F811" i="1"/>
  <c r="E811" i="1"/>
  <c r="D811" i="1"/>
  <c r="G810" i="1"/>
  <c r="F810" i="1"/>
  <c r="E810" i="1"/>
  <c r="D810" i="1"/>
  <c r="C810" i="1"/>
  <c r="G809" i="1"/>
  <c r="F809" i="1"/>
  <c r="E809" i="1"/>
  <c r="D809" i="1"/>
  <c r="C809" i="1"/>
  <c r="G808" i="1"/>
  <c r="F808" i="1"/>
  <c r="B808" i="1"/>
  <c r="B801" i="1"/>
  <c r="B800" i="1"/>
  <c r="G799" i="1"/>
  <c r="F799" i="1"/>
  <c r="E799" i="1"/>
  <c r="D799" i="1"/>
  <c r="C799" i="1"/>
  <c r="G798" i="1"/>
  <c r="F798" i="1"/>
  <c r="E798" i="1"/>
  <c r="D798" i="1"/>
  <c r="C798" i="1"/>
  <c r="G797" i="1"/>
  <c r="F797" i="1"/>
  <c r="E797" i="1"/>
  <c r="D797" i="1"/>
  <c r="G796" i="1"/>
  <c r="F796" i="1"/>
  <c r="E796" i="1"/>
  <c r="D796" i="1"/>
  <c r="C796" i="1"/>
  <c r="G795" i="1"/>
  <c r="F795" i="1"/>
  <c r="E795" i="1"/>
  <c r="D795" i="1"/>
  <c r="C795" i="1"/>
  <c r="G794" i="1"/>
  <c r="F794" i="1"/>
  <c r="B794" i="1"/>
  <c r="B787" i="1"/>
  <c r="B786" i="1"/>
  <c r="G785" i="1"/>
  <c r="F785" i="1"/>
  <c r="E785" i="1"/>
  <c r="D785" i="1"/>
  <c r="C785" i="1"/>
  <c r="G784" i="1"/>
  <c r="F784" i="1"/>
  <c r="E784" i="1"/>
  <c r="D784" i="1"/>
  <c r="C784" i="1"/>
  <c r="G783" i="1"/>
  <c r="F783" i="1"/>
  <c r="E783" i="1"/>
  <c r="D783" i="1"/>
  <c r="G782" i="1"/>
  <c r="F782" i="1"/>
  <c r="E782" i="1"/>
  <c r="D782" i="1"/>
  <c r="C782" i="1"/>
  <c r="G781" i="1"/>
  <c r="F781" i="1"/>
  <c r="E781" i="1"/>
  <c r="D781" i="1"/>
  <c r="C781" i="1"/>
  <c r="G780" i="1"/>
  <c r="F780" i="1"/>
  <c r="B780" i="1"/>
  <c r="B773" i="1"/>
  <c r="B772" i="1"/>
  <c r="E771" i="1"/>
  <c r="D771" i="1"/>
  <c r="C771" i="1"/>
  <c r="E770" i="1"/>
  <c r="D770" i="1"/>
  <c r="C770" i="1"/>
  <c r="E769" i="1"/>
  <c r="D769" i="1"/>
  <c r="E768" i="1"/>
  <c r="D768" i="1"/>
  <c r="C768" i="1"/>
  <c r="E767" i="1"/>
  <c r="D767" i="1"/>
  <c r="C767" i="1"/>
  <c r="G766" i="1"/>
  <c r="F766" i="1"/>
  <c r="B766" i="1"/>
  <c r="B759" i="1"/>
  <c r="B758" i="1"/>
  <c r="G757" i="1"/>
  <c r="F757" i="1"/>
  <c r="E757" i="1"/>
  <c r="D757" i="1"/>
  <c r="C757" i="1"/>
  <c r="G756" i="1"/>
  <c r="F756" i="1"/>
  <c r="E756" i="1"/>
  <c r="D756" i="1"/>
  <c r="C756" i="1"/>
  <c r="G755" i="1"/>
  <c r="F755" i="1"/>
  <c r="E755" i="1"/>
  <c r="D755" i="1"/>
  <c r="G754" i="1"/>
  <c r="F754" i="1"/>
  <c r="E754" i="1"/>
  <c r="D754" i="1"/>
  <c r="C754" i="1"/>
  <c r="G753" i="1"/>
  <c r="F753" i="1"/>
  <c r="E753" i="1"/>
  <c r="D753" i="1"/>
  <c r="C753" i="1"/>
  <c r="G752" i="1"/>
  <c r="F752" i="1"/>
  <c r="B752" i="1"/>
  <c r="B745" i="1"/>
  <c r="B744" i="1"/>
  <c r="E743" i="1"/>
  <c r="D743" i="1"/>
  <c r="C743" i="1"/>
  <c r="E742" i="1"/>
  <c r="D742" i="1"/>
  <c r="C742" i="1"/>
  <c r="E741" i="1"/>
  <c r="D741" i="1"/>
  <c r="E740" i="1"/>
  <c r="D740" i="1"/>
  <c r="C740" i="1"/>
  <c r="E739" i="1"/>
  <c r="D739" i="1"/>
  <c r="C739" i="1"/>
  <c r="G738" i="1"/>
  <c r="F738" i="1"/>
  <c r="B738" i="1"/>
  <c r="B731" i="1"/>
  <c r="B730" i="1"/>
  <c r="E729" i="1"/>
  <c r="D729" i="1"/>
  <c r="C729" i="1"/>
  <c r="E728" i="1"/>
  <c r="D728" i="1"/>
  <c r="C728" i="1"/>
  <c r="E727" i="1"/>
  <c r="D727" i="1"/>
  <c r="E726" i="1"/>
  <c r="D726" i="1"/>
  <c r="C726" i="1"/>
  <c r="E725" i="1"/>
  <c r="D725" i="1"/>
  <c r="C725" i="1"/>
  <c r="G724" i="1"/>
  <c r="F724" i="1"/>
  <c r="B724" i="1"/>
  <c r="B717" i="1"/>
  <c r="B716" i="1"/>
  <c r="G715" i="1"/>
  <c r="F715" i="1"/>
  <c r="E715" i="1"/>
  <c r="D715" i="1"/>
  <c r="C715" i="1"/>
  <c r="G714" i="1"/>
  <c r="F714" i="1"/>
  <c r="E714" i="1"/>
  <c r="D714" i="1"/>
  <c r="C714" i="1"/>
  <c r="G713" i="1"/>
  <c r="F713" i="1"/>
  <c r="E713" i="1"/>
  <c r="D713" i="1"/>
  <c r="G712" i="1"/>
  <c r="F712" i="1"/>
  <c r="E712" i="1"/>
  <c r="D712" i="1"/>
  <c r="C712" i="1"/>
  <c r="G711" i="1"/>
  <c r="F711" i="1"/>
  <c r="E711" i="1"/>
  <c r="D711" i="1"/>
  <c r="C711" i="1"/>
  <c r="G710" i="1"/>
  <c r="F710" i="1"/>
  <c r="B710" i="1"/>
  <c r="B703" i="1"/>
  <c r="B702" i="1"/>
  <c r="G701" i="1"/>
  <c r="F701" i="1"/>
  <c r="E701" i="1"/>
  <c r="D701" i="1"/>
  <c r="C701" i="1"/>
  <c r="G700" i="1"/>
  <c r="F700" i="1"/>
  <c r="E700" i="1"/>
  <c r="D700" i="1"/>
  <c r="C700" i="1"/>
  <c r="G699" i="1"/>
  <c r="F699" i="1"/>
  <c r="E699" i="1"/>
  <c r="D699" i="1"/>
  <c r="G698" i="1"/>
  <c r="F698" i="1"/>
  <c r="E698" i="1"/>
  <c r="D698" i="1"/>
  <c r="C698" i="1"/>
  <c r="G697" i="1"/>
  <c r="F697" i="1"/>
  <c r="E697" i="1"/>
  <c r="D697" i="1"/>
  <c r="C697" i="1"/>
  <c r="G696" i="1"/>
  <c r="F696" i="1"/>
  <c r="B696" i="1"/>
  <c r="B689" i="1"/>
  <c r="B688" i="1"/>
  <c r="G687" i="1"/>
  <c r="F687" i="1"/>
  <c r="E687" i="1"/>
  <c r="D687" i="1"/>
  <c r="C687" i="1"/>
  <c r="G686" i="1"/>
  <c r="F686" i="1"/>
  <c r="E686" i="1"/>
  <c r="D686" i="1"/>
  <c r="C686" i="1"/>
  <c r="G685" i="1"/>
  <c r="F685" i="1"/>
  <c r="E685" i="1"/>
  <c r="D685" i="1"/>
  <c r="G684" i="1"/>
  <c r="F684" i="1"/>
  <c r="E684" i="1"/>
  <c r="D684" i="1"/>
  <c r="C684" i="1"/>
  <c r="G683" i="1"/>
  <c r="F683" i="1"/>
  <c r="E683" i="1"/>
  <c r="D683" i="1"/>
  <c r="C683" i="1"/>
  <c r="G682" i="1"/>
  <c r="F682" i="1"/>
  <c r="B682" i="1"/>
  <c r="B675" i="1"/>
  <c r="B674" i="1"/>
  <c r="G673" i="1"/>
  <c r="F673" i="1"/>
  <c r="E673" i="1"/>
  <c r="D673" i="1"/>
  <c r="C673" i="1"/>
  <c r="G672" i="1"/>
  <c r="F672" i="1"/>
  <c r="E672" i="1"/>
  <c r="D672" i="1"/>
  <c r="C672" i="1"/>
  <c r="G671" i="1"/>
  <c r="F671" i="1"/>
  <c r="E671" i="1"/>
  <c r="D671" i="1"/>
  <c r="G670" i="1"/>
  <c r="F670" i="1"/>
  <c r="E670" i="1"/>
  <c r="D670" i="1"/>
  <c r="C670" i="1"/>
  <c r="G669" i="1"/>
  <c r="F669" i="1"/>
  <c r="E669" i="1"/>
  <c r="D669" i="1"/>
  <c r="C669" i="1"/>
  <c r="G668" i="1"/>
  <c r="F668" i="1"/>
  <c r="B668" i="1"/>
  <c r="B661" i="1"/>
  <c r="B660" i="1"/>
  <c r="G659" i="1"/>
  <c r="F659" i="1"/>
  <c r="E659" i="1"/>
  <c r="D659" i="1"/>
  <c r="C659" i="1"/>
  <c r="G658" i="1"/>
  <c r="F658" i="1"/>
  <c r="E658" i="1"/>
  <c r="D658" i="1"/>
  <c r="C658" i="1"/>
  <c r="G657" i="1"/>
  <c r="F657" i="1"/>
  <c r="E657" i="1"/>
  <c r="D657" i="1"/>
  <c r="G656" i="1"/>
  <c r="F656" i="1"/>
  <c r="E656" i="1"/>
  <c r="D656" i="1"/>
  <c r="C656" i="1"/>
  <c r="G655" i="1"/>
  <c r="F655" i="1"/>
  <c r="E655" i="1"/>
  <c r="D655" i="1"/>
  <c r="C655" i="1"/>
  <c r="G654" i="1"/>
  <c r="F654" i="1"/>
  <c r="B654" i="1"/>
  <c r="B647" i="1"/>
  <c r="B646" i="1"/>
  <c r="G645" i="1"/>
  <c r="F645" i="1"/>
  <c r="E645" i="1"/>
  <c r="D645" i="1"/>
  <c r="C645" i="1"/>
  <c r="G644" i="1"/>
  <c r="F644" i="1"/>
  <c r="E644" i="1"/>
  <c r="D644" i="1"/>
  <c r="C644" i="1"/>
  <c r="G643" i="1"/>
  <c r="F643" i="1"/>
  <c r="E643" i="1"/>
  <c r="D643" i="1"/>
  <c r="G642" i="1"/>
  <c r="F642" i="1"/>
  <c r="E642" i="1"/>
  <c r="D642" i="1"/>
  <c r="C642" i="1"/>
  <c r="G641" i="1"/>
  <c r="F641" i="1"/>
  <c r="E641" i="1"/>
  <c r="D641" i="1"/>
  <c r="C641" i="1"/>
  <c r="G640" i="1"/>
  <c r="F640" i="1"/>
  <c r="B640" i="1"/>
  <c r="B633" i="1"/>
  <c r="B632" i="1"/>
  <c r="G631" i="1"/>
  <c r="F631" i="1"/>
  <c r="E631" i="1"/>
  <c r="D631" i="1"/>
  <c r="C631" i="1"/>
  <c r="G630" i="1"/>
  <c r="F630" i="1"/>
  <c r="E630" i="1"/>
  <c r="D630" i="1"/>
  <c r="C630" i="1"/>
  <c r="G629" i="1"/>
  <c r="F629" i="1"/>
  <c r="E629" i="1"/>
  <c r="D629" i="1"/>
  <c r="G628" i="1"/>
  <c r="F628" i="1"/>
  <c r="E628" i="1"/>
  <c r="D628" i="1"/>
  <c r="C628" i="1"/>
  <c r="G627" i="1"/>
  <c r="F627" i="1"/>
  <c r="E627" i="1"/>
  <c r="D627" i="1"/>
  <c r="C627" i="1"/>
  <c r="G626" i="1"/>
  <c r="F626" i="1"/>
  <c r="B626" i="1"/>
  <c r="B619" i="1"/>
  <c r="B618" i="1"/>
  <c r="G617" i="1"/>
  <c r="F617" i="1"/>
  <c r="E617" i="1"/>
  <c r="D617" i="1"/>
  <c r="C617" i="1"/>
  <c r="G616" i="1"/>
  <c r="F616" i="1"/>
  <c r="E616" i="1"/>
  <c r="D616" i="1"/>
  <c r="C616" i="1"/>
  <c r="G615" i="1"/>
  <c r="F615" i="1"/>
  <c r="E615" i="1"/>
  <c r="D615" i="1"/>
  <c r="G614" i="1"/>
  <c r="F614" i="1"/>
  <c r="E614" i="1"/>
  <c r="D614" i="1"/>
  <c r="C614" i="1"/>
  <c r="G613" i="1"/>
  <c r="F613" i="1"/>
  <c r="E613" i="1"/>
  <c r="D613" i="1"/>
  <c r="C613" i="1"/>
  <c r="G612" i="1"/>
  <c r="F612" i="1"/>
  <c r="B612" i="1"/>
  <c r="B605" i="1"/>
  <c r="B604" i="1"/>
  <c r="G603" i="1"/>
  <c r="F603" i="1"/>
  <c r="E603" i="1"/>
  <c r="D603" i="1"/>
  <c r="C603" i="1"/>
  <c r="G602" i="1"/>
  <c r="F602" i="1"/>
  <c r="E602" i="1"/>
  <c r="D602" i="1"/>
  <c r="C602" i="1"/>
  <c r="G601" i="1"/>
  <c r="F601" i="1"/>
  <c r="E601" i="1"/>
  <c r="D601" i="1"/>
  <c r="G600" i="1"/>
  <c r="F600" i="1"/>
  <c r="E600" i="1"/>
  <c r="D600" i="1"/>
  <c r="C600" i="1"/>
  <c r="G599" i="1"/>
  <c r="F599" i="1"/>
  <c r="E599" i="1"/>
  <c r="D599" i="1"/>
  <c r="C599" i="1"/>
  <c r="G598" i="1"/>
  <c r="F598" i="1"/>
  <c r="B598" i="1"/>
  <c r="B591" i="1"/>
  <c r="B590" i="1"/>
  <c r="G589" i="1"/>
  <c r="F589" i="1"/>
  <c r="E589" i="1"/>
  <c r="D589" i="1"/>
  <c r="C589" i="1"/>
  <c r="G588" i="1"/>
  <c r="F588" i="1"/>
  <c r="E588" i="1"/>
  <c r="D588" i="1"/>
  <c r="C588" i="1"/>
  <c r="G587" i="1"/>
  <c r="F587" i="1"/>
  <c r="E587" i="1"/>
  <c r="D587" i="1"/>
  <c r="G586" i="1"/>
  <c r="F586" i="1"/>
  <c r="E586" i="1"/>
  <c r="D586" i="1"/>
  <c r="C586" i="1"/>
  <c r="G585" i="1"/>
  <c r="F585" i="1"/>
  <c r="E585" i="1"/>
  <c r="D585" i="1"/>
  <c r="C585" i="1"/>
  <c r="G584" i="1"/>
  <c r="F584" i="1"/>
  <c r="B584" i="1"/>
  <c r="B577" i="1"/>
  <c r="B576" i="1"/>
  <c r="G575" i="1"/>
  <c r="F575" i="1"/>
  <c r="E575" i="1"/>
  <c r="D575" i="1"/>
  <c r="C575" i="1"/>
  <c r="G574" i="1"/>
  <c r="F574" i="1"/>
  <c r="E574" i="1"/>
  <c r="D574" i="1"/>
  <c r="C574" i="1"/>
  <c r="G573" i="1"/>
  <c r="F573" i="1"/>
  <c r="E573" i="1"/>
  <c r="D573" i="1"/>
  <c r="G572" i="1"/>
  <c r="F572" i="1"/>
  <c r="E572" i="1"/>
  <c r="D572" i="1"/>
  <c r="C572" i="1"/>
  <c r="G571" i="1"/>
  <c r="F571" i="1"/>
  <c r="E571" i="1"/>
  <c r="D571" i="1"/>
  <c r="C571" i="1"/>
  <c r="G570" i="1"/>
  <c r="F570" i="1"/>
  <c r="B570" i="1"/>
  <c r="B563" i="1"/>
  <c r="B562" i="1"/>
  <c r="G561" i="1"/>
  <c r="F561" i="1"/>
  <c r="E561" i="1"/>
  <c r="D561" i="1"/>
  <c r="C561" i="1"/>
  <c r="G560" i="1"/>
  <c r="F560" i="1"/>
  <c r="E560" i="1"/>
  <c r="D560" i="1"/>
  <c r="C560" i="1"/>
  <c r="G559" i="1"/>
  <c r="F559" i="1"/>
  <c r="E559" i="1"/>
  <c r="D559" i="1"/>
  <c r="G558" i="1"/>
  <c r="F558" i="1"/>
  <c r="E558" i="1"/>
  <c r="D558" i="1"/>
  <c r="C558" i="1"/>
  <c r="G557" i="1"/>
  <c r="F557" i="1"/>
  <c r="E557" i="1"/>
  <c r="D557" i="1"/>
  <c r="C557" i="1"/>
  <c r="G556" i="1"/>
  <c r="F556" i="1"/>
  <c r="B556" i="1"/>
  <c r="B549" i="1"/>
  <c r="B548" i="1"/>
  <c r="G547" i="1"/>
  <c r="F547" i="1"/>
  <c r="E547" i="1"/>
  <c r="D547" i="1"/>
  <c r="C547" i="1"/>
  <c r="G546" i="1"/>
  <c r="F546" i="1"/>
  <c r="E546" i="1"/>
  <c r="D546" i="1"/>
  <c r="C546" i="1"/>
  <c r="G545" i="1"/>
  <c r="F545" i="1"/>
  <c r="E545" i="1"/>
  <c r="D545" i="1"/>
  <c r="G544" i="1"/>
  <c r="F544" i="1"/>
  <c r="E544" i="1"/>
  <c r="D544" i="1"/>
  <c r="C544" i="1"/>
  <c r="G543" i="1"/>
  <c r="F543" i="1"/>
  <c r="E543" i="1"/>
  <c r="D543" i="1"/>
  <c r="C543" i="1"/>
  <c r="G542" i="1"/>
  <c r="F542" i="1"/>
  <c r="B542" i="1"/>
  <c r="B535" i="1"/>
  <c r="B534" i="1"/>
  <c r="E533" i="1"/>
  <c r="D533" i="1"/>
  <c r="C533" i="1"/>
  <c r="E532" i="1"/>
  <c r="D532" i="1"/>
  <c r="C532" i="1"/>
  <c r="E531" i="1"/>
  <c r="D531" i="1"/>
  <c r="E530" i="1"/>
  <c r="D530" i="1"/>
  <c r="C530" i="1"/>
  <c r="E529" i="1"/>
  <c r="D529" i="1"/>
  <c r="C529" i="1"/>
  <c r="G528" i="1"/>
  <c r="F528" i="1"/>
  <c r="B528" i="1"/>
  <c r="B521" i="1"/>
  <c r="B520" i="1"/>
  <c r="E519" i="1"/>
  <c r="D519" i="1"/>
  <c r="C519" i="1"/>
  <c r="E518" i="1"/>
  <c r="D518" i="1"/>
  <c r="C518" i="1"/>
  <c r="E517" i="1"/>
  <c r="D517" i="1"/>
  <c r="E516" i="1"/>
  <c r="D516" i="1"/>
  <c r="C516" i="1"/>
  <c r="E515" i="1"/>
  <c r="D515" i="1"/>
  <c r="C515" i="1"/>
  <c r="G514" i="1"/>
  <c r="F514" i="1"/>
  <c r="B514" i="1"/>
  <c r="B507" i="1"/>
  <c r="B506" i="1"/>
  <c r="G505" i="1"/>
  <c r="F505" i="1"/>
  <c r="E505" i="1"/>
  <c r="D505" i="1"/>
  <c r="C505" i="1"/>
  <c r="G504" i="1"/>
  <c r="F504" i="1"/>
  <c r="E504" i="1"/>
  <c r="D504" i="1"/>
  <c r="C504" i="1"/>
  <c r="G503" i="1"/>
  <c r="F503" i="1"/>
  <c r="E503" i="1"/>
  <c r="D503" i="1"/>
  <c r="G502" i="1"/>
  <c r="F502" i="1"/>
  <c r="E502" i="1"/>
  <c r="D502" i="1"/>
  <c r="C502" i="1"/>
  <c r="G501" i="1"/>
  <c r="F501" i="1"/>
  <c r="E501" i="1"/>
  <c r="D501" i="1"/>
  <c r="C501" i="1"/>
  <c r="G500" i="1"/>
  <c r="F500" i="1"/>
  <c r="B500" i="1"/>
  <c r="B493" i="1"/>
  <c r="B492" i="1"/>
  <c r="G491" i="1"/>
  <c r="F491" i="1"/>
  <c r="E491" i="1"/>
  <c r="D491" i="1"/>
  <c r="C491" i="1"/>
  <c r="G490" i="1"/>
  <c r="F490" i="1"/>
  <c r="E490" i="1"/>
  <c r="D490" i="1"/>
  <c r="C490" i="1"/>
  <c r="G489" i="1"/>
  <c r="F489" i="1"/>
  <c r="E489" i="1"/>
  <c r="D489" i="1"/>
  <c r="G488" i="1"/>
  <c r="F488" i="1"/>
  <c r="E488" i="1"/>
  <c r="D488" i="1"/>
  <c r="C488" i="1"/>
  <c r="G487" i="1"/>
  <c r="F487" i="1"/>
  <c r="E487" i="1"/>
  <c r="D487" i="1"/>
  <c r="C487" i="1"/>
  <c r="G486" i="1"/>
  <c r="F486" i="1"/>
  <c r="B486" i="1"/>
  <c r="B479" i="1"/>
  <c r="B478" i="1"/>
  <c r="G477" i="1"/>
  <c r="F477" i="1"/>
  <c r="E477" i="1"/>
  <c r="D477" i="1"/>
  <c r="C477" i="1"/>
  <c r="G476" i="1"/>
  <c r="F476" i="1"/>
  <c r="E476" i="1"/>
  <c r="D476" i="1"/>
  <c r="C476" i="1"/>
  <c r="G475" i="1"/>
  <c r="F475" i="1"/>
  <c r="E475" i="1"/>
  <c r="D475" i="1"/>
  <c r="G474" i="1"/>
  <c r="F474" i="1"/>
  <c r="E474" i="1"/>
  <c r="D474" i="1"/>
  <c r="C474" i="1"/>
  <c r="G473" i="1"/>
  <c r="F473" i="1"/>
  <c r="E473" i="1"/>
  <c r="D473" i="1"/>
  <c r="C473" i="1"/>
  <c r="G472" i="1"/>
  <c r="F472" i="1"/>
  <c r="B472" i="1"/>
  <c r="B465" i="1"/>
  <c r="B464" i="1"/>
  <c r="G463" i="1"/>
  <c r="F463" i="1"/>
  <c r="E463" i="1"/>
  <c r="D463" i="1"/>
  <c r="C463" i="1"/>
  <c r="G462" i="1"/>
  <c r="F462" i="1"/>
  <c r="E462" i="1"/>
  <c r="D462" i="1"/>
  <c r="C462" i="1"/>
  <c r="G461" i="1"/>
  <c r="F461" i="1"/>
  <c r="E461" i="1"/>
  <c r="D461" i="1"/>
  <c r="G460" i="1"/>
  <c r="F460" i="1"/>
  <c r="E460" i="1"/>
  <c r="D460" i="1"/>
  <c r="C460" i="1"/>
  <c r="G459" i="1"/>
  <c r="F459" i="1"/>
  <c r="E459" i="1"/>
  <c r="D459" i="1"/>
  <c r="C459" i="1"/>
  <c r="G458" i="1"/>
  <c r="F458" i="1"/>
  <c r="B458" i="1"/>
  <c r="B451" i="1"/>
  <c r="B450" i="1"/>
  <c r="G449" i="1"/>
  <c r="F449" i="1"/>
  <c r="E449" i="1"/>
  <c r="D449" i="1"/>
  <c r="C449" i="1"/>
  <c r="G448" i="1"/>
  <c r="F448" i="1"/>
  <c r="E448" i="1"/>
  <c r="D448" i="1"/>
  <c r="C448" i="1"/>
  <c r="G447" i="1"/>
  <c r="F447" i="1"/>
  <c r="E447" i="1"/>
  <c r="D447" i="1"/>
  <c r="G446" i="1"/>
  <c r="F446" i="1"/>
  <c r="E446" i="1"/>
  <c r="D446" i="1"/>
  <c r="C446" i="1"/>
  <c r="G445" i="1"/>
  <c r="F445" i="1"/>
  <c r="E445" i="1"/>
  <c r="D445" i="1"/>
  <c r="C445" i="1"/>
  <c r="G444" i="1"/>
  <c r="F444" i="1"/>
  <c r="B444" i="1"/>
  <c r="B437" i="1"/>
  <c r="B436" i="1"/>
  <c r="E435" i="1"/>
  <c r="D435" i="1"/>
  <c r="C435" i="1"/>
  <c r="E434" i="1"/>
  <c r="D434" i="1"/>
  <c r="C434" i="1"/>
  <c r="E433" i="1"/>
  <c r="D433" i="1"/>
  <c r="E432" i="1"/>
  <c r="D432" i="1"/>
  <c r="C432" i="1"/>
  <c r="E431" i="1"/>
  <c r="D431" i="1"/>
  <c r="C431" i="1"/>
  <c r="G430" i="1"/>
  <c r="F430" i="1"/>
  <c r="B430" i="1"/>
  <c r="B423" i="1"/>
  <c r="B422" i="1"/>
  <c r="E421" i="1"/>
  <c r="D421" i="1"/>
  <c r="C421" i="1"/>
  <c r="E420" i="1"/>
  <c r="D420" i="1"/>
  <c r="C420" i="1"/>
  <c r="E419" i="1"/>
  <c r="D419" i="1"/>
  <c r="E418" i="1"/>
  <c r="D418" i="1"/>
  <c r="C418" i="1"/>
  <c r="E417" i="1"/>
  <c r="D417" i="1"/>
  <c r="C417" i="1"/>
  <c r="G416" i="1"/>
  <c r="F416" i="1"/>
  <c r="B416" i="1"/>
  <c r="B409" i="1"/>
  <c r="B408" i="1"/>
  <c r="G407" i="1"/>
  <c r="F407" i="1"/>
  <c r="E407" i="1"/>
  <c r="D407" i="1"/>
  <c r="C407" i="1"/>
  <c r="G406" i="1"/>
  <c r="F406" i="1"/>
  <c r="E406" i="1"/>
  <c r="D406" i="1"/>
  <c r="C406" i="1"/>
  <c r="G405" i="1"/>
  <c r="F405" i="1"/>
  <c r="E405" i="1"/>
  <c r="D405" i="1"/>
  <c r="G404" i="1"/>
  <c r="F404" i="1"/>
  <c r="E404" i="1"/>
  <c r="D404" i="1"/>
  <c r="C404" i="1"/>
  <c r="G403" i="1"/>
  <c r="F403" i="1"/>
  <c r="E403" i="1"/>
  <c r="D403" i="1"/>
  <c r="C403" i="1"/>
  <c r="G402" i="1"/>
  <c r="F402" i="1"/>
  <c r="B402" i="1"/>
  <c r="B395" i="1"/>
  <c r="B394" i="1"/>
  <c r="G393" i="1"/>
  <c r="F393" i="1"/>
  <c r="E393" i="1"/>
  <c r="D393" i="1"/>
  <c r="C393" i="1"/>
  <c r="G392" i="1"/>
  <c r="F392" i="1"/>
  <c r="E392" i="1"/>
  <c r="D392" i="1"/>
  <c r="C392" i="1"/>
  <c r="G391" i="1"/>
  <c r="F391" i="1"/>
  <c r="E391" i="1"/>
  <c r="D391" i="1"/>
  <c r="G390" i="1"/>
  <c r="F390" i="1"/>
  <c r="E390" i="1"/>
  <c r="D390" i="1"/>
  <c r="C390" i="1"/>
  <c r="G389" i="1"/>
  <c r="F389" i="1"/>
  <c r="E389" i="1"/>
  <c r="D389" i="1"/>
  <c r="C389" i="1"/>
  <c r="G388" i="1"/>
  <c r="F388" i="1"/>
  <c r="B388" i="1"/>
  <c r="B381" i="1"/>
  <c r="B380" i="1"/>
  <c r="G379" i="1"/>
  <c r="F379" i="1"/>
  <c r="E379" i="1"/>
  <c r="D379" i="1"/>
  <c r="C379" i="1"/>
  <c r="G378" i="1"/>
  <c r="F378" i="1"/>
  <c r="E378" i="1"/>
  <c r="D378" i="1"/>
  <c r="C378" i="1"/>
  <c r="G377" i="1"/>
  <c r="F377" i="1"/>
  <c r="E377" i="1"/>
  <c r="D377" i="1"/>
  <c r="G376" i="1"/>
  <c r="F376" i="1"/>
  <c r="E376" i="1"/>
  <c r="D376" i="1"/>
  <c r="C376" i="1"/>
  <c r="G375" i="1"/>
  <c r="F375" i="1"/>
  <c r="E375" i="1"/>
  <c r="D375" i="1"/>
  <c r="C375" i="1"/>
  <c r="G374" i="1"/>
  <c r="F374" i="1"/>
  <c r="B374" i="1"/>
  <c r="B367" i="1"/>
  <c r="B366" i="1"/>
  <c r="E365" i="1"/>
  <c r="D365" i="1"/>
  <c r="C365" i="1"/>
  <c r="E364" i="1"/>
  <c r="D364" i="1"/>
  <c r="C364" i="1"/>
  <c r="E363" i="1"/>
  <c r="D363" i="1"/>
  <c r="E362" i="1"/>
  <c r="D362" i="1"/>
  <c r="C362" i="1"/>
  <c r="E361" i="1"/>
  <c r="D361" i="1"/>
  <c r="C361" i="1"/>
  <c r="G360" i="1"/>
  <c r="F360" i="1"/>
  <c r="B360" i="1"/>
  <c r="B353" i="1"/>
  <c r="B352" i="1"/>
  <c r="E351" i="1"/>
  <c r="D351" i="1"/>
  <c r="C351" i="1"/>
  <c r="E350" i="1"/>
  <c r="D350" i="1"/>
  <c r="C350" i="1"/>
  <c r="E349" i="1"/>
  <c r="D349" i="1"/>
  <c r="E348" i="1"/>
  <c r="D348" i="1"/>
  <c r="C348" i="1"/>
  <c r="E347" i="1"/>
  <c r="D347" i="1"/>
  <c r="C347" i="1"/>
  <c r="G346" i="1"/>
  <c r="F346" i="1"/>
  <c r="B346" i="1"/>
  <c r="B339" i="1"/>
  <c r="B338" i="1"/>
  <c r="G337" i="1"/>
  <c r="F337" i="1"/>
  <c r="E337" i="1"/>
  <c r="D337" i="1"/>
  <c r="C337" i="1"/>
  <c r="G336" i="1"/>
  <c r="F336" i="1"/>
  <c r="E336" i="1"/>
  <c r="D336" i="1"/>
  <c r="C336" i="1"/>
  <c r="G335" i="1"/>
  <c r="F335" i="1"/>
  <c r="E335" i="1"/>
  <c r="D335" i="1"/>
  <c r="G334" i="1"/>
  <c r="F334" i="1"/>
  <c r="E334" i="1"/>
  <c r="D334" i="1"/>
  <c r="C334" i="1"/>
  <c r="G333" i="1"/>
  <c r="F333" i="1"/>
  <c r="E333" i="1"/>
  <c r="D333" i="1"/>
  <c r="C333" i="1"/>
  <c r="G332" i="1"/>
  <c r="F332" i="1"/>
  <c r="B332" i="1"/>
  <c r="B325" i="1"/>
  <c r="B324" i="1"/>
  <c r="E323" i="1"/>
  <c r="D323" i="1"/>
  <c r="C323" i="1"/>
  <c r="E322" i="1"/>
  <c r="D322" i="1"/>
  <c r="C322" i="1"/>
  <c r="E321" i="1"/>
  <c r="D321" i="1"/>
  <c r="E320" i="1"/>
  <c r="D320" i="1"/>
  <c r="C320" i="1"/>
  <c r="E319" i="1"/>
  <c r="D319" i="1"/>
  <c r="C319" i="1"/>
  <c r="G318" i="1"/>
  <c r="F318" i="1"/>
  <c r="B318" i="1"/>
  <c r="B311" i="1"/>
  <c r="B310" i="1"/>
  <c r="E309" i="1"/>
  <c r="D309" i="1"/>
  <c r="C309" i="1"/>
  <c r="E307" i="1"/>
  <c r="D307" i="1"/>
  <c r="C307" i="1"/>
  <c r="E306" i="1"/>
  <c r="D306" i="1"/>
  <c r="E305" i="1"/>
  <c r="D305" i="1"/>
  <c r="C305" i="1"/>
  <c r="E304" i="1"/>
  <c r="D304" i="1"/>
  <c r="C304" i="1"/>
  <c r="G303" i="1"/>
  <c r="F303" i="1"/>
  <c r="B303" i="1"/>
  <c r="B296" i="1"/>
  <c r="B295" i="1"/>
  <c r="E294" i="1"/>
  <c r="D294" i="1"/>
  <c r="C294" i="1"/>
  <c r="E292" i="1"/>
  <c r="D292" i="1"/>
  <c r="C292" i="1"/>
  <c r="E291" i="1"/>
  <c r="D291" i="1"/>
  <c r="E290" i="1"/>
  <c r="D290" i="1"/>
  <c r="C290" i="1"/>
  <c r="E289" i="1"/>
  <c r="D289" i="1"/>
  <c r="C289" i="1"/>
  <c r="G288" i="1"/>
  <c r="F288" i="1"/>
  <c r="B288" i="1"/>
  <c r="B281" i="1"/>
  <c r="B280" i="1"/>
  <c r="E279" i="1"/>
  <c r="D279" i="1"/>
  <c r="C279" i="1"/>
  <c r="E277" i="1"/>
  <c r="D277" i="1"/>
  <c r="C277" i="1"/>
  <c r="E276" i="1"/>
  <c r="D276" i="1"/>
  <c r="E275" i="1"/>
  <c r="D275" i="1"/>
  <c r="C275" i="1"/>
  <c r="E274" i="1"/>
  <c r="D274" i="1"/>
  <c r="C274" i="1"/>
  <c r="G273" i="1"/>
  <c r="F273" i="1"/>
  <c r="B273" i="1"/>
  <c r="B266" i="1"/>
  <c r="B265" i="1"/>
  <c r="E264" i="1"/>
  <c r="D264" i="1"/>
  <c r="C264" i="1"/>
  <c r="E262" i="1"/>
  <c r="D262" i="1"/>
  <c r="C262" i="1"/>
  <c r="E261" i="1"/>
  <c r="D261" i="1"/>
  <c r="E260" i="1"/>
  <c r="D260" i="1"/>
  <c r="C260" i="1"/>
  <c r="E259" i="1"/>
  <c r="D259" i="1"/>
  <c r="C259" i="1"/>
  <c r="G258" i="1"/>
  <c r="F258" i="1"/>
  <c r="B258" i="1"/>
  <c r="B251" i="1"/>
  <c r="B250" i="1"/>
  <c r="E249" i="1"/>
  <c r="D249" i="1"/>
  <c r="C249" i="1"/>
  <c r="E247" i="1"/>
  <c r="D247" i="1"/>
  <c r="C247" i="1"/>
  <c r="E246" i="1"/>
  <c r="D246" i="1"/>
  <c r="E245" i="1"/>
  <c r="D245" i="1"/>
  <c r="C245" i="1"/>
  <c r="E244" i="1"/>
  <c r="D244" i="1"/>
  <c r="C244" i="1"/>
  <c r="G243" i="1"/>
  <c r="F243" i="1"/>
  <c r="B243" i="1"/>
  <c r="B236" i="1"/>
  <c r="B235" i="1"/>
  <c r="E234" i="1"/>
  <c r="D234" i="1"/>
  <c r="C234" i="1"/>
  <c r="E232" i="1"/>
  <c r="D232" i="1"/>
  <c r="C232" i="1"/>
  <c r="E231" i="1"/>
  <c r="D231" i="1"/>
  <c r="E230" i="1"/>
  <c r="D230" i="1"/>
  <c r="C230" i="1"/>
  <c r="E229" i="1"/>
  <c r="D229" i="1"/>
  <c r="C229" i="1"/>
  <c r="G228" i="1"/>
  <c r="F228" i="1"/>
  <c r="B228" i="1"/>
  <c r="B221" i="1"/>
  <c r="B220" i="1"/>
  <c r="E219" i="1"/>
  <c r="D219" i="1"/>
  <c r="C219" i="1"/>
  <c r="E217" i="1"/>
  <c r="D217" i="1"/>
  <c r="C217" i="1"/>
  <c r="E216" i="1"/>
  <c r="D216" i="1"/>
  <c r="E215" i="1"/>
  <c r="D215" i="1"/>
  <c r="C215" i="1"/>
  <c r="E214" i="1"/>
  <c r="D214" i="1"/>
  <c r="C214" i="1"/>
  <c r="G213" i="1"/>
  <c r="F213" i="1"/>
  <c r="B213" i="1"/>
  <c r="B206" i="1"/>
  <c r="B205" i="1"/>
  <c r="E204" i="1"/>
  <c r="D204" i="1"/>
  <c r="C204" i="1"/>
  <c r="E202" i="1"/>
  <c r="D202" i="1"/>
  <c r="C202" i="1"/>
  <c r="E201" i="1"/>
  <c r="D201" i="1"/>
  <c r="E200" i="1"/>
  <c r="D200" i="1"/>
  <c r="C200" i="1"/>
  <c r="E199" i="1"/>
  <c r="D199" i="1"/>
  <c r="C199" i="1"/>
  <c r="G198" i="1"/>
  <c r="F198" i="1"/>
  <c r="B198" i="1"/>
  <c r="B191" i="1"/>
  <c r="B190" i="1"/>
  <c r="E189" i="1"/>
  <c r="D189" i="1"/>
  <c r="C189" i="1"/>
  <c r="E187" i="1"/>
  <c r="D187" i="1"/>
  <c r="C187" i="1"/>
  <c r="E186" i="1"/>
  <c r="D186" i="1"/>
  <c r="E185" i="1"/>
  <c r="D185" i="1"/>
  <c r="C185" i="1"/>
  <c r="E184" i="1"/>
  <c r="D184" i="1"/>
  <c r="C184" i="1"/>
  <c r="G183" i="1"/>
  <c r="F183" i="1"/>
  <c r="B183" i="1"/>
  <c r="B176" i="1"/>
  <c r="B175" i="1"/>
  <c r="E174" i="1"/>
  <c r="D174" i="1"/>
  <c r="C174" i="1"/>
  <c r="E172" i="1"/>
  <c r="D172" i="1"/>
  <c r="C172" i="1"/>
  <c r="E171" i="1"/>
  <c r="D171" i="1"/>
  <c r="E170" i="1"/>
  <c r="D170" i="1"/>
  <c r="C170" i="1"/>
  <c r="E169" i="1"/>
  <c r="D169" i="1"/>
  <c r="C169" i="1"/>
  <c r="G168" i="1"/>
  <c r="F168" i="1"/>
  <c r="B168" i="1"/>
  <c r="B161" i="1"/>
  <c r="B160" i="1"/>
  <c r="E159" i="1"/>
  <c r="D159" i="1"/>
  <c r="C159" i="1"/>
  <c r="E157" i="1"/>
  <c r="D157" i="1"/>
  <c r="C157" i="1"/>
  <c r="E156" i="1"/>
  <c r="D156" i="1"/>
  <c r="E155" i="1"/>
  <c r="D155" i="1"/>
  <c r="C155" i="1"/>
  <c r="E154" i="1"/>
  <c r="D154" i="1"/>
  <c r="C154" i="1"/>
  <c r="G153" i="1"/>
  <c r="F153" i="1"/>
  <c r="B153" i="1"/>
  <c r="B146" i="1"/>
  <c r="B145" i="1"/>
  <c r="E144" i="1"/>
  <c r="D144" i="1"/>
  <c r="C144" i="1"/>
  <c r="E142" i="1"/>
  <c r="D142" i="1"/>
  <c r="C142" i="1"/>
  <c r="E141" i="1"/>
  <c r="D141" i="1"/>
  <c r="E140" i="1"/>
  <c r="D140" i="1"/>
  <c r="C140" i="1"/>
  <c r="E139" i="1"/>
  <c r="D139" i="1"/>
  <c r="C139" i="1"/>
  <c r="G138" i="1"/>
  <c r="F138" i="1"/>
  <c r="B138" i="1"/>
  <c r="B131" i="1"/>
  <c r="B130" i="1"/>
  <c r="E129" i="1"/>
  <c r="D129" i="1"/>
  <c r="C129" i="1"/>
  <c r="E127" i="1"/>
  <c r="D127" i="1"/>
  <c r="C127" i="1"/>
  <c r="E126" i="1"/>
  <c r="D126" i="1"/>
  <c r="E125" i="1"/>
  <c r="D125" i="1"/>
  <c r="C125" i="1"/>
  <c r="E124" i="1"/>
  <c r="D124" i="1"/>
  <c r="C124" i="1"/>
  <c r="G123" i="1"/>
  <c r="F123" i="1"/>
  <c r="B123" i="1"/>
  <c r="B116" i="1"/>
  <c r="B115" i="1"/>
  <c r="E114" i="1"/>
  <c r="D114" i="1"/>
  <c r="C114" i="1"/>
  <c r="E112" i="1"/>
  <c r="D112" i="1"/>
  <c r="C112" i="1"/>
  <c r="E111" i="1"/>
  <c r="D111" i="1"/>
  <c r="E110" i="1"/>
  <c r="D110" i="1"/>
  <c r="C110" i="1"/>
  <c r="E109" i="1"/>
  <c r="D109" i="1"/>
  <c r="C109" i="1"/>
  <c r="G108" i="1"/>
  <c r="F108" i="1"/>
  <c r="B108" i="1"/>
  <c r="B101" i="1"/>
  <c r="B100" i="1"/>
  <c r="E99" i="1"/>
  <c r="D99" i="1"/>
  <c r="C99" i="1"/>
  <c r="E97" i="1"/>
  <c r="D97" i="1"/>
  <c r="C97" i="1"/>
  <c r="E96" i="1"/>
  <c r="D96" i="1"/>
  <c r="E95" i="1"/>
  <c r="D95" i="1"/>
  <c r="C95" i="1"/>
  <c r="E94" i="1"/>
  <c r="D94" i="1"/>
  <c r="C94" i="1"/>
  <c r="G93" i="1"/>
  <c r="F93" i="1"/>
  <c r="B93" i="1"/>
  <c r="B86" i="1"/>
  <c r="B85" i="1"/>
  <c r="E84" i="1"/>
  <c r="D84" i="1"/>
  <c r="C84" i="1"/>
  <c r="E82" i="1"/>
  <c r="D82" i="1"/>
  <c r="C82" i="1"/>
  <c r="E81" i="1"/>
  <c r="D81" i="1"/>
  <c r="E80" i="1"/>
  <c r="D80" i="1"/>
  <c r="C80" i="1"/>
  <c r="E79" i="1"/>
  <c r="D79" i="1"/>
  <c r="C79" i="1"/>
  <c r="G78" i="1"/>
  <c r="F78" i="1"/>
  <c r="B78" i="1"/>
  <c r="B71" i="1"/>
  <c r="B70" i="1"/>
  <c r="E69" i="1"/>
  <c r="D69" i="1"/>
  <c r="C69" i="1"/>
  <c r="E67" i="1"/>
  <c r="D67" i="1"/>
  <c r="C67" i="1"/>
  <c r="E66" i="1"/>
  <c r="D66" i="1"/>
  <c r="E65" i="1"/>
  <c r="D65" i="1"/>
  <c r="C65" i="1"/>
  <c r="E64" i="1"/>
  <c r="D64" i="1"/>
  <c r="C64" i="1"/>
  <c r="G63" i="1"/>
  <c r="F63" i="1"/>
  <c r="B63" i="1"/>
  <c r="B56" i="1"/>
  <c r="B55" i="1"/>
  <c r="E54" i="1"/>
  <c r="D54" i="1"/>
  <c r="C54" i="1"/>
  <c r="E52" i="1"/>
  <c r="D52" i="1"/>
  <c r="C52" i="1"/>
  <c r="E51" i="1"/>
  <c r="D51" i="1"/>
  <c r="E50" i="1"/>
  <c r="D50" i="1"/>
  <c r="C50" i="1"/>
  <c r="E49" i="1"/>
  <c r="D49" i="1"/>
  <c r="C49" i="1"/>
  <c r="G48" i="1"/>
  <c r="F48" i="1"/>
  <c r="B48" i="1"/>
  <c r="B41" i="1"/>
  <c r="B40" i="1"/>
  <c r="E39" i="1"/>
  <c r="D39" i="1"/>
  <c r="C39" i="1"/>
  <c r="E37" i="1"/>
  <c r="D37" i="1"/>
  <c r="C37" i="1"/>
  <c r="E36" i="1"/>
  <c r="D36" i="1"/>
  <c r="E35" i="1"/>
  <c r="D35" i="1"/>
  <c r="C35" i="1"/>
  <c r="E34" i="1"/>
  <c r="D34" i="1"/>
  <c r="C34" i="1"/>
  <c r="G33" i="1"/>
  <c r="F33" i="1"/>
  <c r="B33" i="1"/>
  <c r="B26" i="1"/>
  <c r="B25" i="1"/>
  <c r="E24" i="1"/>
  <c r="D24" i="1"/>
  <c r="C24" i="1"/>
  <c r="E22" i="1"/>
  <c r="D22" i="1"/>
  <c r="C22" i="1"/>
  <c r="E21" i="1"/>
  <c r="D21" i="1"/>
  <c r="E20" i="1"/>
  <c r="D20" i="1"/>
  <c r="C20" i="1"/>
  <c r="E19" i="1"/>
  <c r="D19" i="1"/>
  <c r="C19" i="1"/>
  <c r="G18" i="1"/>
  <c r="F18" i="1"/>
  <c r="B18" i="1"/>
  <c r="B10" i="1"/>
  <c r="E9" i="1"/>
  <c r="D9" i="1"/>
  <c r="C9" i="1"/>
  <c r="E7" i="1"/>
  <c r="D7" i="1"/>
  <c r="C7" i="1"/>
  <c r="E6" i="1"/>
  <c r="D6" i="1"/>
  <c r="E5" i="1"/>
  <c r="D5" i="1"/>
  <c r="C5" i="1"/>
  <c r="E4" i="1"/>
  <c r="D4" i="1"/>
  <c r="C4" i="1"/>
  <c r="B3" i="1"/>
  <c r="F65" i="1" l="1"/>
  <c r="F50" i="1"/>
  <c r="G65" i="1"/>
  <c r="G50" i="1"/>
  <c r="F64" i="1" l="1"/>
  <c r="F66" i="1"/>
  <c r="F49" i="1"/>
  <c r="G64" i="1"/>
  <c r="G49" i="1"/>
  <c r="G66" i="1"/>
  <c r="F67" i="1" l="1"/>
  <c r="G67" i="1"/>
  <c r="F169" i="1" l="1"/>
  <c r="F4" i="1"/>
  <c r="F35" i="1"/>
  <c r="F5" i="1"/>
  <c r="F200" i="1"/>
  <c r="F154" i="1"/>
  <c r="F95" i="1"/>
  <c r="F186" i="1"/>
  <c r="F189" i="1"/>
  <c r="F19" i="1"/>
  <c r="F20" i="1"/>
  <c r="F125" i="1"/>
  <c r="F214" i="1"/>
  <c r="F259" i="1"/>
  <c r="F79" i="1"/>
  <c r="F260" i="1"/>
  <c r="F304" i="1"/>
  <c r="F69" i="1"/>
  <c r="F244" i="1"/>
  <c r="F187" i="1"/>
  <c r="F110" i="1"/>
  <c r="F94" i="1"/>
  <c r="F229" i="1"/>
  <c r="F274" i="1"/>
  <c r="F139" i="1"/>
  <c r="F140" i="1"/>
  <c r="F230" i="1"/>
  <c r="F184" i="1"/>
  <c r="F109" i="1"/>
  <c r="F24" i="1"/>
  <c r="F245" i="1"/>
  <c r="F275" i="1"/>
  <c r="F21" i="1"/>
  <c r="F22" i="1"/>
  <c r="F170" i="1"/>
  <c r="F80" i="1"/>
  <c r="F215" i="1"/>
  <c r="F289" i="1"/>
  <c r="F155" i="1"/>
  <c r="F124" i="1"/>
  <c r="F305" i="1"/>
  <c r="F34" i="1"/>
  <c r="F290" i="1"/>
  <c r="F199" i="1"/>
  <c r="F185" i="1"/>
  <c r="G94" i="1"/>
  <c r="G184" i="1"/>
  <c r="G124" i="1"/>
  <c r="G289" i="1"/>
  <c r="G274" i="1"/>
  <c r="G169" i="1"/>
  <c r="G79" i="1"/>
  <c r="G259" i="1"/>
  <c r="G19" i="1"/>
  <c r="G304" i="1"/>
  <c r="G154" i="1"/>
  <c r="G214" i="1"/>
  <c r="G139" i="1"/>
  <c r="G244" i="1"/>
  <c r="G34" i="1"/>
  <c r="G229" i="1"/>
  <c r="G109" i="1"/>
  <c r="G199" i="1"/>
  <c r="G4" i="1"/>
  <c r="G189" i="1"/>
  <c r="G24" i="1"/>
  <c r="G290" i="1"/>
  <c r="G230" i="1"/>
  <c r="G21" i="1"/>
  <c r="G305" i="1"/>
  <c r="G215" i="1"/>
  <c r="G95" i="1"/>
  <c r="G185" i="1"/>
  <c r="G110" i="1"/>
  <c r="G125" i="1"/>
  <c r="G260" i="1"/>
  <c r="G5" i="1"/>
  <c r="G186" i="1"/>
  <c r="G155" i="1"/>
  <c r="G80" i="1"/>
  <c r="G35" i="1"/>
  <c r="G20" i="1"/>
  <c r="G275" i="1"/>
  <c r="G200" i="1"/>
  <c r="G140" i="1"/>
  <c r="G245" i="1"/>
  <c r="G170" i="1"/>
  <c r="G68" i="1" l="1"/>
  <c r="G69" i="1"/>
  <c r="G188" i="1"/>
  <c r="G23" i="1"/>
  <c r="G22" i="1"/>
  <c r="G187" i="1"/>
  <c r="F530" i="1" l="1"/>
  <c r="G530" i="1"/>
  <c r="F432" i="1" l="1"/>
  <c r="F949" i="1"/>
  <c r="F529" i="1"/>
  <c r="F907" i="1"/>
  <c r="F950" i="1"/>
  <c r="F852" i="1"/>
  <c r="F908" i="1"/>
  <c r="F517" i="1"/>
  <c r="F894" i="1"/>
  <c r="F922" i="1"/>
  <c r="F515" i="1"/>
  <c r="F851" i="1"/>
  <c r="F921" i="1"/>
  <c r="F935" i="1"/>
  <c r="F893" i="1"/>
  <c r="F936" i="1"/>
  <c r="F879" i="1"/>
  <c r="F516" i="1"/>
  <c r="F880" i="1"/>
  <c r="F431" i="1"/>
  <c r="G515" i="1"/>
  <c r="G529" i="1"/>
  <c r="G431" i="1"/>
  <c r="G516" i="1"/>
  <c r="G517" i="1"/>
  <c r="G432" i="1"/>
  <c r="G894" i="1"/>
  <c r="G851" i="1"/>
  <c r="G852" i="1"/>
  <c r="G908" i="1"/>
  <c r="G907" i="1"/>
  <c r="G893" i="1"/>
  <c r="G950" i="1"/>
  <c r="G936" i="1"/>
  <c r="G935" i="1"/>
  <c r="G921" i="1"/>
  <c r="G949" i="1"/>
  <c r="F141" i="1" l="1"/>
  <c r="F895" i="1"/>
  <c r="F96" i="1"/>
  <c r="F231" i="1"/>
  <c r="F156" i="1"/>
  <c r="F418" i="1"/>
  <c r="F417" i="1"/>
  <c r="F769" i="1"/>
  <c r="F36" i="1"/>
  <c r="F246" i="1"/>
  <c r="F909" i="1"/>
  <c r="F518" i="1"/>
  <c r="F171" i="1"/>
  <c r="F823" i="1"/>
  <c r="F824" i="1"/>
  <c r="F951" i="1"/>
  <c r="F825" i="1"/>
  <c r="F6" i="1"/>
  <c r="F433" i="1"/>
  <c r="F51" i="1"/>
  <c r="F881" i="1"/>
  <c r="F111" i="1"/>
  <c r="F768" i="1"/>
  <c r="F201" i="1"/>
  <c r="F937" i="1"/>
  <c r="F291" i="1"/>
  <c r="F261" i="1"/>
  <c r="F126" i="1"/>
  <c r="F306" i="1"/>
  <c r="F531" i="1"/>
  <c r="F216" i="1"/>
  <c r="F81" i="1"/>
  <c r="F853" i="1"/>
  <c r="F276" i="1"/>
  <c r="F923" i="1"/>
  <c r="F419" i="1"/>
  <c r="G880" i="1"/>
  <c r="G922" i="1"/>
  <c r="G879" i="1"/>
  <c r="G261" i="1"/>
  <c r="G96" i="1"/>
  <c r="G823" i="1"/>
  <c r="G824" i="1"/>
  <c r="G825" i="1"/>
  <c r="G419" i="1"/>
  <c r="G951" i="1"/>
  <c r="G937" i="1"/>
  <c r="G126" i="1"/>
  <c r="G36" i="1"/>
  <c r="G171" i="1"/>
  <c r="G246" i="1"/>
  <c r="G231" i="1"/>
  <c r="G201" i="1"/>
  <c r="G291" i="1"/>
  <c r="G81" i="1"/>
  <c r="G417" i="1"/>
  <c r="G769" i="1"/>
  <c r="F112" i="1" l="1"/>
  <c r="F52" i="1"/>
  <c r="F532" i="1"/>
  <c r="F37" i="1"/>
  <c r="F202" i="1"/>
  <c r="F7" i="1"/>
  <c r="F910" i="1"/>
  <c r="F262" i="1"/>
  <c r="F434" i="1"/>
  <c r="F938" i="1"/>
  <c r="F82" i="1"/>
  <c r="F882" i="1"/>
  <c r="F519" i="1"/>
  <c r="F172" i="1"/>
  <c r="F924" i="1"/>
  <c r="F232" i="1"/>
  <c r="F127" i="1"/>
  <c r="F97" i="1"/>
  <c r="F217" i="1"/>
  <c r="F826" i="1"/>
  <c r="F247" i="1"/>
  <c r="F157" i="1"/>
  <c r="F420" i="1"/>
  <c r="F142" i="1"/>
  <c r="F292" i="1"/>
  <c r="F952" i="1"/>
  <c r="F896" i="1"/>
  <c r="F307" i="1"/>
  <c r="F277" i="1"/>
  <c r="F854" i="1"/>
  <c r="G217" i="1"/>
  <c r="G216" i="1"/>
  <c r="G156" i="1"/>
  <c r="G854" i="1"/>
  <c r="G853" i="1"/>
  <c r="G307" i="1"/>
  <c r="G306" i="1"/>
  <c r="G768" i="1"/>
  <c r="G433" i="1"/>
  <c r="G519" i="1"/>
  <c r="G518" i="1"/>
  <c r="G111" i="1"/>
  <c r="G895" i="1"/>
  <c r="G910" i="1"/>
  <c r="G909" i="1"/>
  <c r="G276" i="1"/>
  <c r="G7" i="1"/>
  <c r="G6" i="1"/>
  <c r="G418" i="1"/>
  <c r="G52" i="1"/>
  <c r="G51" i="1"/>
  <c r="G882" i="1"/>
  <c r="G881" i="1"/>
  <c r="G142" i="1"/>
  <c r="G141" i="1"/>
  <c r="G924" i="1"/>
  <c r="G923" i="1"/>
  <c r="G531" i="1"/>
  <c r="G262" i="1"/>
  <c r="G112" i="1"/>
  <c r="G292" i="1"/>
  <c r="G202" i="1"/>
  <c r="G277" i="1"/>
  <c r="G232" i="1"/>
  <c r="G157" i="1"/>
  <c r="G127" i="1"/>
  <c r="G855" i="1"/>
  <c r="F234" i="1" l="1"/>
  <c r="F54" i="1"/>
  <c r="F953" i="1"/>
  <c r="F897" i="1"/>
  <c r="F144" i="1"/>
  <c r="F264" i="1"/>
  <c r="F939" i="1"/>
  <c r="F855" i="1"/>
  <c r="F883" i="1"/>
  <c r="F435" i="1"/>
  <c r="F294" i="1"/>
  <c r="F39" i="1"/>
  <c r="F911" i="1"/>
  <c r="F925" i="1"/>
  <c r="F9" i="1"/>
  <c r="F159" i="1"/>
  <c r="F99" i="1"/>
  <c r="F204" i="1"/>
  <c r="F249" i="1"/>
  <c r="F421" i="1"/>
  <c r="F114" i="1"/>
  <c r="F129" i="1"/>
  <c r="F174" i="1"/>
  <c r="F309" i="1"/>
  <c r="F533" i="1"/>
  <c r="F279" i="1"/>
  <c r="F219" i="1"/>
  <c r="F827" i="1"/>
  <c r="F84" i="1"/>
  <c r="G421" i="1"/>
  <c r="G420" i="1"/>
  <c r="G925" i="1"/>
  <c r="G82" i="1"/>
  <c r="G897" i="1"/>
  <c r="G896" i="1"/>
  <c r="G939" i="1"/>
  <c r="G938" i="1"/>
  <c r="G827" i="1"/>
  <c r="G826" i="1"/>
  <c r="G97" i="1"/>
  <c r="G172" i="1"/>
  <c r="G37" i="1"/>
  <c r="G911" i="1"/>
  <c r="G247" i="1"/>
  <c r="G883" i="1"/>
  <c r="G952" i="1"/>
  <c r="G533" i="1"/>
  <c r="G532" i="1"/>
  <c r="G435" i="1"/>
  <c r="G434" i="1"/>
  <c r="G309" i="1"/>
  <c r="G279" i="1"/>
  <c r="G264" i="1"/>
  <c r="G234" i="1"/>
  <c r="G159" i="1"/>
  <c r="G99" i="1"/>
  <c r="G308" i="1"/>
  <c r="G174" i="1"/>
  <c r="G204" i="1"/>
  <c r="G249" i="1"/>
  <c r="G39" i="1"/>
  <c r="G84" i="1"/>
  <c r="G294" i="1"/>
  <c r="G9" i="1"/>
  <c r="G129" i="1"/>
  <c r="F349" i="1" l="1"/>
  <c r="F321" i="1"/>
  <c r="F741" i="1"/>
  <c r="F727" i="1"/>
  <c r="F363" i="1"/>
  <c r="F320" i="1"/>
  <c r="G53" i="1"/>
  <c r="G54" i="1"/>
  <c r="G953" i="1"/>
  <c r="G114" i="1"/>
  <c r="G143" i="1"/>
  <c r="G144" i="1"/>
  <c r="G218" i="1"/>
  <c r="G219" i="1"/>
  <c r="G320" i="1"/>
  <c r="G321" i="1"/>
  <c r="G263" i="1"/>
  <c r="G158" i="1"/>
  <c r="G203" i="1"/>
  <c r="G8" i="1"/>
  <c r="G113" i="1"/>
  <c r="G293" i="1"/>
  <c r="G128" i="1"/>
  <c r="G278" i="1"/>
  <c r="G233" i="1"/>
  <c r="G727" i="1"/>
  <c r="G349" i="1"/>
  <c r="F726" i="1" l="1"/>
  <c r="F362" i="1"/>
  <c r="F348" i="1"/>
  <c r="F739" i="1"/>
  <c r="F361" i="1"/>
  <c r="F725" i="1"/>
  <c r="F740" i="1"/>
  <c r="G173" i="1"/>
  <c r="G38" i="1"/>
  <c r="G83" i="1"/>
  <c r="G98" i="1"/>
  <c r="G363" i="1"/>
  <c r="G248" i="1"/>
  <c r="G741" i="1"/>
  <c r="G348" i="1"/>
  <c r="G726" i="1"/>
  <c r="G725" i="1"/>
  <c r="F742" i="1" l="1"/>
  <c r="F364" i="1"/>
  <c r="F319" i="1"/>
  <c r="F728" i="1"/>
  <c r="F347" i="1"/>
  <c r="G740" i="1"/>
  <c r="G739" i="1"/>
  <c r="G361" i="1"/>
  <c r="G362" i="1"/>
  <c r="G742" i="1"/>
  <c r="F743" i="1" l="1"/>
  <c r="F350" i="1"/>
  <c r="F365" i="1"/>
  <c r="F729" i="1"/>
  <c r="F322" i="1"/>
  <c r="G347" i="1"/>
  <c r="G319" i="1"/>
  <c r="G364" i="1"/>
  <c r="G729" i="1"/>
  <c r="G728" i="1"/>
  <c r="G350" i="1"/>
  <c r="F351" i="1" l="1"/>
  <c r="F323" i="1"/>
  <c r="G323" i="1"/>
  <c r="G322" i="1"/>
  <c r="G365" i="1"/>
  <c r="G743" i="1"/>
  <c r="G351" i="1"/>
  <c r="F767" i="1" l="1"/>
  <c r="G767" i="1"/>
  <c r="F770" i="1" l="1"/>
  <c r="G770" i="1"/>
  <c r="F771" i="1" l="1"/>
  <c r="G771" i="1"/>
</calcChain>
</file>

<file path=xl/sharedStrings.xml><?xml version="1.0" encoding="utf-8"?>
<sst xmlns="http://schemas.openxmlformats.org/spreadsheetml/2006/main" count="913" uniqueCount="152">
  <si>
    <t>RESIDENTIAL</t>
  </si>
  <si>
    <t>D</t>
  </si>
  <si>
    <t>SCE</t>
  </si>
  <si>
    <t>SCE Green Rate
50% Renewable</t>
  </si>
  <si>
    <t>SCE Green Rate
100% Renewable</t>
  </si>
  <si>
    <t>Pomona Choice</t>
  </si>
  <si>
    <t>Pomona Choice 100
100% Renewable</t>
  </si>
  <si>
    <t>Generation Rate ($/kWh)</t>
  </si>
  <si>
    <t>SCE Delivery Rate ($/kWh)</t>
  </si>
  <si>
    <t>Surcharges ($/kWh)</t>
  </si>
  <si>
    <t>NA</t>
  </si>
  <si>
    <t>Total Costs ($/kWh)</t>
  </si>
  <si>
    <t>Choice 100 Premium</t>
  </si>
  <si>
    <t>Average Monthly Bill ($)</t>
  </si>
  <si>
    <t>Rates are current as of October 1, 2021</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</si>
  <si>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D (non-CARE)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</si>
  <si>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D-CARE</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</si>
  <si>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D-CARE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</si>
  <si>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D-FERA</t>
  </si>
  <si>
    <t xml:space="preserve">*This comparison illustrates the estimated electricity costs for a typical residential customer within the jurisdiction of the City of Pomona with an average monthly consumption of 533 kilowatt-hours (kWh). This comparison is based on billed usage from January 1, 2020 to December 31, 2020 for all applicable SCE Schedule D-FERA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</si>
  <si>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TOU-D-A</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</si>
  <si>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</si>
  <si>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TOU-D-A-CARE</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</si>
  <si>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TOU-D-A-CARE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</si>
  <si>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TOU-D-A-FERA</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</si>
  <si>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TOU-D-A-FERA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</si>
  <si>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TOU-D-B</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</si>
  <si>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TOU-D-B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</si>
  <si>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TOU-D-B-CARE</t>
  </si>
  <si>
    <t xml:space="preserve">*This comparison illustrates the estimated electricity costs for a typical residential customer within the jurisdiction of the City of Pomona with an average monthly consumption of 533 kilowatt-hours (kWh). This comparison is based on billed usage from January 1, 2020 to December 31, 2020 for all applicable SCE Schedule TOU-D-B-CARE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</si>
  <si>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TOU-D-B-FERA</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</si>
  <si>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TOU-D-B-FERA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</si>
  <si>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TOU-D-T</t>
  </si>
  <si>
    <t xml:space="preserve">*This comparison illustrates the estimated electricity costs for a typical residential customer within the jurisdiction of the City of Pomona with an average monthly consumption of 533 kilowatt-hours (kWh). This comparison is based on billed usage from January 1, 2020 to December 31, 2020 for all applicable SCE Schedule TOU-D-T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</si>
  <si>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TOU-D-T-CARE</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</si>
  <si>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TOU-D-T-CARE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</si>
  <si>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TOU-D-4</t>
  </si>
  <si>
    <t xml:space="preserve">*This comparison illustrates the estimated electricity costs for a typical residential customer within the jurisdiction of the City of Pomona with an average monthly consumption of 533 kilowatt-hours (kWh). This comparison is based on billed usage from January 1, 2020 to December 31, 2020 for all applicable SCE Schedule TOU-D-4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</si>
  <si>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TOU-D-4-CARE</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</si>
  <si>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TOU-D-4-CARE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</si>
  <si>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TOU-D-4-FERA</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</si>
  <si>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TOU-D-4-FERA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</si>
  <si>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TOU-D-5</t>
  </si>
  <si>
    <t xml:space="preserve">*This comparison illustrates the estimated electricity costs for a typical residential customer within the jurisdiction of the City of Pomona with an average monthly consumption of 533 kilowatt-hours (kWh). This comparison is based on billed usage from January 1, 2020 to December 31, 2020 for all applicable SCE Schedule TOU-D-5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</si>
  <si>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TOU-D-5-CARE</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</si>
  <si>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TOU-D-5-CARE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</si>
  <si>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TOU-D-5-FERA</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</si>
  <si>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TOU-D-5-FERA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</si>
  <si>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TOU-D-PRIME</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</si>
  <si>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TOU-D-PRIME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</si>
  <si>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TOU-D-PRIME-CARE</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</si>
  <si>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TOU-D-PRIME-CARE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</si>
  <si>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TOU-D-PRIME-FERA</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</si>
  <si>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TOU-D-PRIME-FERA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</si>
  <si>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 xml:space="preserve">  </t>
  </si>
  <si>
    <t>TOU-EV-1</t>
  </si>
  <si>
    <t xml:space="preserve">*This comparison illustrates the estimated electricity costs for a typical residential customer within the jurisdiction of the City of Pomona with an average monthly consumption of 594 kilowatt-hours (kWh). This comparison is based on billed usage from January 1, 2020 to December 31, 2020 for all applicable SCE Schedule TOU-EV-1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</si>
  <si>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COMMERCIAL &amp; INDUSTRIAL</t>
  </si>
  <si>
    <t>TOU-GS-1-A</t>
  </si>
  <si>
    <t xml:space="preserve">*This comparison illustrates the estimated electricity costs for a typical commercial customer within the jurisdiction of the City of Pomona with an average monthly consumption of 932 kilowatt-hours (kWh). This comparison is based on billed usage from January 1, 2020 to December 31, 2020 for all applicable SCE Schedule TOU-GS-1-A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</si>
  <si>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TOU-GS-1-A-PRI</t>
  </si>
  <si>
    <t xml:space="preserve">*This comparison illustrates the estimated electricity costs for a typical commercial customer within the jurisdiction of the City of Pomona with an average monthly consumption of 945 kilowatt-hours (kWh). This comparison is based on billed usage from January 1, 2020 to December 31, 2020 for all applicable SCE Schedule TOU-GS-1-A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</si>
  <si>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TOU-GS-1-D</t>
  </si>
  <si>
    <t xml:space="preserve">*This comparison illustrates the estimated electricity costs for a typical commercial customer within the jurisdiction of the City of Pomona with an average monthly consumption of 933 kilowatt-hours (kWh). This comparison is based on billed usage from January 1, 2020 to December 31, 2020 for all applicable SCE Schedule TOU-GS-1-D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</si>
  <si>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TOU-GS-1-E</t>
  </si>
  <si>
    <t xml:space="preserve">*This comparison illustrates the estimated electricity costs for a typical commercial customer within the jurisdiction of the City of Pomona with an average monthly consumption of 933 kilowatt-hours (kWh). This comparison is based on billed usage from January 1, 2020 to December 31, 2020 for all applicable SCE Schedule TOU-GS-1-E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</si>
  <si>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TOU-GS-1-E-PRI</t>
  </si>
  <si>
    <t xml:space="preserve">*This comparison illustrates the estimated electricity costs for a typical commercial customer within the jurisdiction of the City of Pomona with an average monthly consumption of 945 kilowatt-hours (kWh). This comparison is based on billed usage from January 1, 2020 to December 31, 2020 for all applicable SCE Schedule TOU-GS-1-E-PRI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</si>
  <si>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TOU-GS-1-B</t>
  </si>
  <si>
    <t xml:space="preserve">*This comparison illustrates the estimated electricity costs for a typical commercial customer within the jurisdiction of the City of Pomona with an average monthly consumption of 945 kilowatt-hours (kWh). This comparison is based on billed usage from January 1, 2020 to December 31, 2020 for all applicable SCE Schedule TOU-GS-1-B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</si>
  <si>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TOU-GS-2-B</t>
  </si>
  <si>
    <t xml:space="preserve">*This comparison illustrates the estimated electricity costs for a typical commercial customer within the jurisdiction of the City of Pomona with an average monthly consumption of 12,399 kilowatt-hours (kWh). This comparison is based on billed usage from January 1, 2020 to December 31, 2020 for all applicable SCE Schedule TOU-GS-2-B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</si>
  <si>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TOU-GS-2-D</t>
  </si>
  <si>
    <t xml:space="preserve">*This comparison illustrates the estimated electricity costs for a typical commercial customer within the jurisdiction of the City of Pomona with an average monthly consumption of 10,767 kilowatt-hours (kWh). This comparison is based on billed usage from January 1, 2020 to December 31, 2020 for all applicable SCE Schedule TOU-GS-2-D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</si>
  <si>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TOU-GS-2-E</t>
  </si>
  <si>
    <t xml:space="preserve">*This comparison illustrates the estimated electricity costs for a typical commercial customer within the jurisdiction of the City of Pomona with an average monthly consumption of 10,767 kilowatt-hours (kWh). This comparison is based on billed usage from January 1, 2020 to December 31, 2020 for all applicable SCE Schedule TOU-GS-2-E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</si>
  <si>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TOU-GS-2-R</t>
  </si>
  <si>
    <t xml:space="preserve">*This comparison illustrates the estimated electricity costs for a typical commercial customer within the jurisdiction of the City of Pomona with an average monthly consumption of 12,399 kilowatt-hours (kWh). This comparison is based on billed usage from January 1, 2020 to December 31, 2020 for all applicable SCE Schedule TOU-GS-2-R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</si>
  <si>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TOU-GS-2-D-PRI</t>
  </si>
  <si>
    <t xml:space="preserve">*This comparison illustrates the estimated electricity costs for a typical commercial customer within the jurisdiction of the City of Pomona with an average monthly consumption of 12,399 kilowatt-hours (kWh). This comparison is based on billed usage from January 1, 2020 to December 31, 2020 for all applicable SCE Schedule TOU-GS-2-D-PRI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</si>
  <si>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TOU-EV-7-E</t>
  </si>
  <si>
    <t xml:space="preserve">*This comparison illustrates the estimated electricity costs for a typical commercial customer within the jurisdiction of the City of Pomona with an average monthly consumption of 945 kilowatt-hours (kWh). This comparison is based on billed usage from January 1, 2020 to December 31, 2020 for all applicable SCE Schedule TOU-EV-7-E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</si>
  <si>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TOU-EV-8</t>
  </si>
  <si>
    <t xml:space="preserve">*This comparison illustrates the estimated electricity costs for a typical commercial customer within the jurisdiction of the City of Pomona with an average monthly consumption of 12,399 kilowatt-hours (kWh). This comparison is based on billed usage from January 1, 2020 to December 31, 2020 for all applicable SCE Schedule TOU-EV-8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</si>
  <si>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TOU-EV-9-PRI</t>
  </si>
  <si>
    <t xml:space="preserve">*This comparison illustrates the estimated electricity costs for a typical commercial customer within the jurisdiction of the City of Pomona with an average monthly consumption of 690,577 kilowatt-hours (kWh). This comparison is based on billed usage from January 1, 2020 to December 31, 2020 for all applicable SCE Schedule TOU-EV-8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</si>
  <si>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TOU-GS-3-D</t>
  </si>
  <si>
    <t xml:space="preserve">*This comparison illustrates the estimated electricity costs for a typical commercial customer within the jurisdiction of the City of Pomona with an average monthly consumption of 88,638 kilowatt-hours (kWh). This comparison is based on billed usage from January 1, 2020 to December 31, 2020 for all applicable SCE Schedule TOU-GS-3-D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</si>
  <si>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TOU-GS-3-E</t>
  </si>
  <si>
    <t xml:space="preserve">*This comparison illustrates the estimated electricity costs for a typical commercial customer within the jurisdiction of the City of Pomona with an average monthly consumption of 88,638 kilowatt-hours (kWh). This comparison is based on billed usage from January 1, 2020 to December 31, 2020 for all applicable SCE Schedule TOU-GS-3-E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</si>
  <si>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TOU-GS-3-R</t>
  </si>
  <si>
    <t xml:space="preserve">*This comparison illustrates the estimated electricity costs for a typical commercial customer within the jurisdiction of the City of Pomona with an average monthly consumption of 74,565 kilowatt-hours (kWh). This comparison is based on billed usage from January 1, 2020 to December 31, 2020 for all applicable SCE Schedule TOU-GS-3-R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</si>
  <si>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TOU-GS-3-R-PRI</t>
  </si>
  <si>
    <t xml:space="preserve">*This comparison illustrates the estimated electricity costs for a typical commercial customer within the jurisdiction of the City of Pomona with an average monthly consumption of 74,565 kilowatt-hours (kWh). This comparison is based on billed usage from January 1, 2020 to December 31, 2020 for all applicable SCE Schedule TOU-GS-3-R-PRI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</si>
  <si>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TOU-GS-3-B</t>
  </si>
  <si>
    <t xml:space="preserve">*This comparison illustrates the estimated electricity costs for a typical commercial customer within the jurisdiction of the City of Pomona with an average monthly consumption of 74,565 kilowatt-hours (kWh). This comparison is based on billed usage from January 1, 2020 to December 31, 2020 for all applicable SCE Schedule TOU-GS-3-B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</si>
  <si>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TOU-GS-3-B-PRI</t>
  </si>
  <si>
    <t xml:space="preserve">*This comparison illustrates the estimated electricity costs for a typical commercial customer within the jurisdiction of the City of Pomona with an average monthly consumption of 74,565 kilowatt-hours (kWh). This comparison is based on billed usage from January 1, 2020 to December 31, 2020 for all applicable SCE Schedule TOU-GS-3-B-PRI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</si>
  <si>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TOU-8-B-SEC</t>
  </si>
  <si>
    <t xml:space="preserve">*This comparison illustrates the estimated electricity costs for a typical industrial customer within the jurisdiction of the City of Pomona with an average monthly consumption of 232,019 kilowatt-hours (kWh). This comparison is based on billed usage from January 1, 2020 to December 31, 2020 for all applicable SCE Schedule TOU-8-B-SEC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</si>
  <si>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TOU-8-D-SEC</t>
  </si>
  <si>
    <t xml:space="preserve">*This comparison illustrates the estimated electricity costs for a typical industrial customer within the jurisdiction of the City of Pomona with an average monthly consumption of 232,019 kilowatt-hours (kWh). This comparison is based on billed usage from January 1, 2020 to December 31, 2020 for all applicable SCE Schedule TOU-8-D-SEC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</si>
  <si>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TOU-8-D-PRI</t>
  </si>
  <si>
    <t xml:space="preserve">*This comparison illustrates the estimated electricity costs for a typical industrial customer within the jurisdiction of the City of Pomona with an average monthly consumption of 690,577 kilowatt-hours (kWh). This comparison is based on billed usage from January 1, 2020 to December 31, 2020 for all applicable SCE Schedule TOU-8-D-PRI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</si>
  <si>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TOU-8-E-SEC</t>
  </si>
  <si>
    <t xml:space="preserve">*This comparison illustrates the estimated electricity costs for a typical industrial customer within the jurisdiction of the City of Pomona with an average monthly consumption of 232,019 kilowatt-hours (kWh). This comparison is based on billed usage from January 1, 2020 to December 31, 2020 for all applicable SCE Schedule TOU-8-E-SEC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</si>
  <si>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TOU-8-R-SEC</t>
  </si>
  <si>
    <t xml:space="preserve">*This comparison illustrates the estimated electricity costs for a typical industrial customer within the jurisdiction of the City of Pomona with an average monthly consumption of 232,019 kilowatt-hours (kWh). This comparison is based on billed usage from January 1, 2020 to December 31, 2020 for all applicable SCE Schedule TOU-8-R-SEC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</si>
  <si>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TOU-8-R-PRI</t>
  </si>
  <si>
    <t xml:space="preserve">*This comparison illustrates the estimated electricity costs for a typical industrial customer within the jurisdiction of the City of Pomona with an average monthly consumption of 690,577 kilowatt-hours (kWh). This comparison is based on billed usage from January 1, 2020 to December 31, 2020 for all applicable SCE Schedule TOU-8-R-PRI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</si>
  <si>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TOU-8-E-PRI</t>
  </si>
  <si>
    <t xml:space="preserve">*This comparison illustrates the estimated electricity costs for a typical industrial customer within the jurisdiction of the City of Pomona with an average monthly consumption of 690,577 kilowatt-hours (kWh). This comparison is based on billed usage from January 1, 2020 to December 31, 2020 for all applicable SCE Schedule TOU-8-E-PRI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</si>
  <si>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TOU-8-B-SUB</t>
  </si>
  <si>
    <t xml:space="preserve">*This comparison illustrates the estimated electricity costs for a typical industrial customer within the jurisdiction of the City of Pomona with an average monthly consumption of 2,679,846 kilowatt-hours (kWh). This comparison is based on billed usage from January 1, 2020 to December 31, 2020 for all applicable SCE Schedule TOU-8-B-SUB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</si>
  <si>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AGRICULTURE</t>
  </si>
  <si>
    <t>TOU-PA-2-A</t>
  </si>
  <si>
    <t xml:space="preserve">*This comparison illustrates the estimated electricity costs for a typical agricultural customer within the jurisdiction of the City of Pomona with an average monthly consumption of 6,673 kilowatt-hours (kWh). This comparison is based on billed usage from January 1, 2020 to December 31, 2020 for all applicable SCE Schedule TOU-PA-2-A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</si>
  <si>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TOU-PA-2-B</t>
  </si>
  <si>
    <t xml:space="preserve">*This comparison illustrates the estimated electricity costs for a typical agricultural customer within the jurisdiction of the City of Pomona with an average monthly consumption of 6,541 kilowatt-hours (kWh). This comparison is based on billed usage from January 1, 2020 to December 31, 2020 for all applicable SCE Schedule TOU-PA-2-B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</si>
  <si>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TOU-PA-2-D</t>
  </si>
  <si>
    <t xml:space="preserve">*This comparison illustrates the estimated electricity costs for a typical agricultural customer within the jurisdiction of the City of Pomona with an average monthly consumption of 6,540 kilowatt-hours (kWh). This comparison is based on billed usage from January 1, 2020 to December 31, 2020 for all applicable SCE Schedule TOU-PA-2-D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</si>
  <si>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TOU-PA-2-D-5to8</t>
  </si>
  <si>
    <t xml:space="preserve">*This comparison illustrates the estimated electricity costs for a typical agricultural customer within the jurisdiction of the City of Pomona with an average monthly consumption of 6,541 kilowatt-hours (kWh). This comparison is based on billed usage from January 1, 2020 to December 31, 2020 for all applicable SCE Schedule TOU-PA-2-D-5T8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</si>
  <si>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TOU-PA-2-E</t>
  </si>
  <si>
    <t xml:space="preserve">*This comparison illustrates the estimated electricity costs for a typical agricultural customer within the jurisdiction of the City of Pomona with an average monthly consumption of 6,540 kilowatt-hours (kWh). This comparison is based on billed usage from January 1, 2020 to December 31, 2020 for all applicable SCE Schedule TOU-PA-2-E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</si>
  <si>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TOU-PA-2-E-5to8</t>
  </si>
  <si>
    <t xml:space="preserve">*This comparison illustrates the estimated electricity costs for a typical agricultural customer within the jurisdiction of the City of Pomona with an average monthly consumption of 6,541 kilowatt-hours (kWh). This comparison is based on billed usage from January 1, 2020 to December 31, 2020 for all applicable SCE Schedule TOU-PA-2-E-5T8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</si>
  <si>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TOU-PA-3-A</t>
  </si>
  <si>
    <t xml:space="preserve">*This comparison illustrates the estimated electricity costs for a typical agricultural customer within the jurisdiction of the City of Pomona with an average monthly consumption of 62,371 kilowatt-hours (kWh). This comparison is based on billed usage from January 1, 2020 to December 31, 2020 for all applicable SCE Schedule TOU-PA-3-A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</si>
  <si>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TOU-PA-3-B</t>
  </si>
  <si>
    <t xml:space="preserve">*This comparison illustrates the estimated electricity costs for a typical agricultural customer within the jurisdiction of the City of Pomona with an average monthly consumption of 62,371 kilowatt-hours (kWh). This comparison is based on billed usage from January 1, 2020 to December 31, 2020 for all applicable SCE Schedule TOU-PA-3-B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</si>
  <si>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TOU-PA-3-D</t>
  </si>
  <si>
    <t xml:space="preserve">*This comparison illustrates the estimated electricity costs for a typical agricultural customer within the jurisdiction of the City of Pomona with an average monthly consumption of 75,427 kilowatt-hours (kWh). This comparison is based on billed usage from January 1, 2020 to December 31, 2020 for all applicable SCE Schedule TOU-PA-3-D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</si>
  <si>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TOU-PA-3-D-5to8</t>
  </si>
  <si>
    <t xml:space="preserve">*This comparison illustrates the estimated electricity costs for a typical agricultural customer within the jurisdiction of the City of Pomona with an average monthly consumption of 62,371 kilowatt-hours (kWh). This comparison is based on billed usage from January 1, 2020 to December 31, 2020 for all applicable SCE Schedule TOU-PA-3-D-5T8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</si>
  <si>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TOU-PA-3-E</t>
  </si>
  <si>
    <t xml:space="preserve">*This comparison illustrates the estimated electricity costs for a typical agricultural customer within the jurisdiction of the City of Pomona with an average monthly consumption of 75,427 kilowatt-hours (kWh). This comparison is based on billed usage from January 1, 2020 to December 31, 2020 for all applicable SCE Schedule TOU-PA-3-E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</si>
  <si>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TOU-PA-3-E-5to8</t>
  </si>
  <si>
    <t xml:space="preserve">*This comparison illustrates the estimated electricity costs for a typical agricultural customer within the jurisdiction of the City of Pomona with an average monthly consumption of 62,371 kilowatt-hours (kWh). This comparison is based on billed usage from January 1, 2020 to December 31, 2020 for all applicable SCE Schedule TOU-PA-3-E-5T8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</si>
  <si>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STREET AND OUTDOOR LIGHTING</t>
  </si>
  <si>
    <t>TC-1</t>
  </si>
  <si>
    <t xml:space="preserve">*This comparison illustrates the estimated electricity costs for a typical traffic control customer within the jurisdiction of the City of Pomona with an average monthly consumption of 313 kilowatt-hours (kWh). This comparison is based on billed usage from January 1, 2020 to December 31, 2020 for all applicable SCE Schedule TC-1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</si>
  <si>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LS-1</t>
  </si>
  <si>
    <t xml:space="preserve">*This comparison illustrates the estimated electricity costs for a typical street lighting customer within the jurisdiction of the City of Pomona with an average monthly consumption of 1,493 kilowatt-hours (kWh). This comparison is based on billed usage from January 1, 2020 to December 31, 2020 for all applicable SCE Schedule LS-1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</si>
  <si>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LS-2</t>
  </si>
  <si>
    <t xml:space="preserve">*This comparison illustrates the estimated electricity costs for a typical street lighting customer within the jurisdiction of the City of Pomona with an average monthly consumption of 1,493 kilowatt-hours (kWh). This comparison is based on billed usage from January 1, 2020 to December 31, 2020 for all applicable SCE Schedule LS-2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</si>
  <si>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LS-3</t>
  </si>
  <si>
    <t xml:space="preserve">*This comparison illustrates the estimated electricity costs for a typical street lighting customer within the jurisdiction of the City of Pomona with an average monthly consumption of 1,493 kilowatt-hours (kWh). This comparison is based on billed usage from January 1, 2020 to December 31, 2020 for all applicable SCE Schedule LS-3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</si>
  <si>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AL-2-F</t>
  </si>
  <si>
    <t xml:space="preserve">*This comparison illustrates the estimated electricity costs for a typical street lighting customer within the jurisdiction of the City of Pomona with an average monthly consumption of 1,493 kilowatt-hours (kWh). This comparison is based on billed usage from January 1, 2020 to December 31, 2020 for all applicable SCE Schedule AL-2-F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</si>
  <si>
    <t>OL-1</t>
  </si>
  <si>
    <t xml:space="preserve">*This comparison illustrates the estimated electricity costs for a typical street lighting customer within the jurisdiction of the City of Pomona with an average monthly consumption of 1,493 kilowatt-hours (kWh). This comparison is based on billed usage from January 1, 2020 to December 31, 2020 for all applicable SCE Schedule OL-1 service accounts within the jurisdiction of the City of Pomona and Pomona Choice Energy's published rates as of July 20, 2021.
Generation Rate reflects the cost of producing or purchasing electricity to power your home. This rate will vary depending on your service provider and rate plan.
SCE Delivery Rate is a charge assessed by SCE to deliver electricity to your home. This rate depends on usage.
Surcharges represents the Cost Responsibility Surcharge (CRS) and Franchise Fee (FF) that are applicable to Community Choice Aggregation (CCA) customers. The CRS includes the Power Charge Indifference Adjustment (PCIA), which is either a charge or credit, designed to ensure that SCE’s previously committed generation resource costs are not shifted to SCE’s remaining customers. SCE bundled customers who participate in SCE’s optional Green Rate program also pay a PCIA charge. The FF recovers taxes owed to a city in exchange for allowing SCE to utilize electrical distribution lines throughout the property of the city. SCE acts as the collection agency for the FF surcharge which is levied by cities and counties for all customers.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</si>
</sst>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000_);\(&quot;$&quot;#,##0.00000\)"/>
  </numFmts>
  <fonts count="12" x14ac:knownFonts="1">
    <font>
      <sz val="11"/>
      <color theme="1"/>
      <name val="Calibri"/>
      <family val="2"/>
      <scheme val="minor"/>
    </font>
    <font>
      <sz val="11"/>
      <color theme="1"/>
      <name val="Calibri"/>
      <family val="2"/>
      <scheme val="minor"/>
    </font>
    <font>
      <b/>
      <sz val="11"/>
      <color theme="0"/>
      <name val="Calibri"/>
      <family val="2"/>
      <scheme val="minor"/>
    </font>
    <font>
      <sz val="10"/>
      <color rgb="FF000000"/>
      <name val="Arial"/>
      <family val="2"/>
    </font>
    <font>
      <b/>
      <sz val="11"/>
      <color rgb="FF0070C0"/>
      <name val="Calibri"/>
      <family val="2"/>
      <scheme val="minor"/>
    </font>
    <font>
      <b/>
      <sz val="10"/>
      <color rgb="FF87A846"/>
      <name val="Calibri"/>
      <family val="2"/>
      <scheme val="minor"/>
    </font>
    <font>
      <b/>
      <sz val="10"/>
      <color theme="1"/>
      <name val="Calibri"/>
      <family val="2"/>
      <scheme val="minor"/>
    </font>
    <font>
      <b/>
      <sz val="10"/>
      <color rgb="FF0070C0"/>
      <name val="Calibri"/>
      <family val="2"/>
      <scheme val="minor"/>
    </font>
    <font>
      <sz val="10"/>
      <name val="Calibri"/>
      <family val="2"/>
      <scheme val="minor"/>
    </font>
    <font>
      <sz val="10"/>
      <color theme="1"/>
      <name val="Calibri"/>
      <family val="2"/>
      <scheme val="minor"/>
    </font>
    <font>
      <b/>
      <sz val="10"/>
      <color theme="0"/>
      <name val="Calibri"/>
      <family val="2"/>
      <scheme val="minor"/>
    </font>
    <font>
      <sz val="8"/>
      <color theme="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0" tint="-0.14999847407452621"/>
        <bgColor rgb="FFFFFFFF"/>
      </patternFill>
    </fill>
    <fill>
      <patternFill patternType="solid">
        <fgColor theme="0" tint="-0.14999847407452621"/>
        <bgColor indexed="64"/>
      </patternFill>
    </fill>
    <fill>
      <patternFill patternType="solid">
        <fgColor rgb="FFFFF4D1"/>
        <bgColor indexed="64"/>
      </patternFill>
    </fill>
    <fill>
      <patternFill patternType="solid">
        <fgColor rgb="FFFFD54F"/>
        <bgColor indexed="64"/>
      </patternFill>
    </fill>
    <fill>
      <patternFill patternType="solid">
        <fgColor rgb="FF87A846"/>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3" fillId="0" borderId="0"/>
  </cellStyleXfs>
  <cellXfs count="33">
    <xf numFmtId="0" fontId="0" fillId="0" borderId="0" xfId="0"/>
    <xf numFmtId="0" fontId="0" fillId="0" borderId="0" xfId="0" applyAlignment="1">
      <alignment vertical="center"/>
    </xf>
    <xf numFmtId="0" fontId="2" fillId="2" borderId="1"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49" fontId="4" fillId="3" borderId="1" xfId="3" applyNumberFormat="1" applyFont="1" applyFill="1" applyBorder="1" applyAlignment="1">
      <alignment horizontal="center" vertical="center"/>
    </xf>
    <xf numFmtId="0" fontId="1" fillId="4" borderId="2" xfId="2" applyFill="1" applyBorder="1" applyAlignment="1">
      <alignment vertical="center"/>
    </xf>
    <xf numFmtId="0" fontId="1" fillId="4" borderId="2" xfId="2" applyFill="1" applyBorder="1" applyAlignment="1">
      <alignment horizontal="center" vertical="center"/>
    </xf>
    <xf numFmtId="0" fontId="1" fillId="4" borderId="3" xfId="2" applyFill="1" applyBorder="1" applyAlignment="1">
      <alignment vertical="center"/>
    </xf>
    <xf numFmtId="0" fontId="5" fillId="0" borderId="4" xfId="2" applyFont="1" applyBorder="1" applyAlignment="1">
      <alignment horizontal="center" vertical="center"/>
    </xf>
    <xf numFmtId="0" fontId="6" fillId="0" borderId="5" xfId="2" applyFont="1" applyBorder="1" applyAlignment="1">
      <alignment horizontal="center" vertical="center"/>
    </xf>
    <xf numFmtId="0" fontId="6" fillId="0" borderId="5" xfId="2" applyFont="1" applyBorder="1" applyAlignment="1">
      <alignment horizontal="center" vertical="center" wrapText="1"/>
    </xf>
    <xf numFmtId="0" fontId="7" fillId="5" borderId="5" xfId="2" applyFont="1" applyFill="1" applyBorder="1" applyAlignment="1">
      <alignment horizontal="center" vertical="center" wrapText="1"/>
    </xf>
    <xf numFmtId="0" fontId="5" fillId="5" borderId="5" xfId="2" applyFont="1" applyFill="1" applyBorder="1" applyAlignment="1">
      <alignment horizontal="center" vertical="center" wrapText="1"/>
    </xf>
    <xf numFmtId="0" fontId="8" fillId="6" borderId="5" xfId="2" applyFont="1" applyFill="1" applyBorder="1" applyAlignment="1">
      <alignment horizontal="left" vertical="center"/>
    </xf>
    <xf numFmtId="164" fontId="9" fillId="0" borderId="5" xfId="2" applyNumberFormat="1" applyFont="1" applyBorder="1" applyAlignment="1">
      <alignment horizontal="center" vertical="center"/>
    </xf>
    <xf numFmtId="7" fontId="9" fillId="0" borderId="5" xfId="2" applyNumberFormat="1" applyFont="1" applyBorder="1" applyAlignment="1">
      <alignment horizontal="center" vertical="center"/>
    </xf>
    <xf numFmtId="0" fontId="10" fillId="7" borderId="5" xfId="2" applyFont="1" applyFill="1" applyBorder="1" applyAlignment="1">
      <alignment horizontal="left" vertical="center"/>
    </xf>
    <xf numFmtId="7" fontId="6" fillId="0" borderId="5" xfId="2" applyNumberFormat="1" applyFont="1" applyBorder="1" applyAlignment="1">
      <alignment horizontal="center" vertical="center"/>
    </xf>
    <xf numFmtId="9" fontId="0" fillId="0" borderId="0" xfId="1" applyFont="1"/>
    <xf numFmtId="0" fontId="11" fillId="0" borderId="6" xfId="2" applyFont="1" applyBorder="1" applyAlignment="1">
      <alignment horizontal="left" vertical="center"/>
    </xf>
    <xf numFmtId="0" fontId="1" fillId="0" borderId="0" xfId="2" applyAlignment="1">
      <alignment horizontal="center" vertical="center"/>
    </xf>
    <xf numFmtId="0" fontId="1" fillId="0" borderId="7" xfId="2" applyBorder="1" applyAlignment="1">
      <alignment vertical="center"/>
    </xf>
    <xf numFmtId="0" fontId="1" fillId="0" borderId="0" xfId="2" applyAlignment="1">
      <alignment vertical="center"/>
    </xf>
    <xf numFmtId="0" fontId="11" fillId="0" borderId="6" xfId="2" applyFont="1" applyBorder="1" applyAlignment="1">
      <alignment horizontal="left" vertical="center" wrapText="1"/>
    </xf>
    <xf numFmtId="0" fontId="11" fillId="0" borderId="0" xfId="2" applyFont="1" applyAlignment="1">
      <alignment horizontal="left" vertical="center" wrapText="1"/>
    </xf>
    <xf numFmtId="0" fontId="11" fillId="0" borderId="7" xfId="2" applyFont="1" applyBorder="1" applyAlignment="1">
      <alignment horizontal="left" vertical="center" wrapText="1"/>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11" fillId="0" borderId="10" xfId="2" applyFont="1" applyBorder="1" applyAlignment="1">
      <alignment horizontal="left" vertical="center" wrapText="1"/>
    </xf>
    <xf numFmtId="0" fontId="2" fillId="2" borderId="11" xfId="2" applyFont="1" applyFill="1" applyBorder="1" applyAlignment="1">
      <alignment horizontal="center" vertical="center"/>
    </xf>
    <xf numFmtId="0" fontId="2" fillId="2" borderId="12" xfId="2" applyFont="1" applyFill="1" applyBorder="1" applyAlignment="1">
      <alignment horizontal="center" vertical="center"/>
    </xf>
    <xf numFmtId="0" fontId="2" fillId="2" borderId="13" xfId="2" applyFont="1" applyFill="1" applyBorder="1" applyAlignment="1">
      <alignment horizontal="center" vertical="center"/>
    </xf>
  </cellXfs>
  <cellStyles count="4">
    <cellStyle name="Normal" xfId="0" builtinId="0"/>
    <cellStyle name="Normal 2" xfId="3" xr:uid="{1BE02746-8E0E-4A06-94EA-17F96574C615}"/>
    <cellStyle name="Normal 4" xfId="2" xr:uid="{0BBB9AC8-BA3E-4039-A8CB-ED548D3E711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_Pomona%20July%202021%20Rates_JRC_SCE%20October%202021%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EB JRC"/>
      <sheetName val="6-1-2021 SCE JRC Calculations"/>
      <sheetName val="Aggregated Load and Demand"/>
      <sheetName val="GMS &amp; CCA CRS Factors"/>
      <sheetName val="Calpine Rate Template-July 2021"/>
      <sheetName val="TOU-GS-1-A"/>
      <sheetName val="TOU-GS-1-A-PRI"/>
      <sheetName val="TOU-GS-1-B"/>
      <sheetName val="TOU-GS-1-D"/>
      <sheetName val="TOU-GS-1-D-PRI"/>
      <sheetName val="TOU-GS-1-E"/>
      <sheetName val="TOU-GS-1-E-PRI"/>
      <sheetName val="TOU-GS-2-B"/>
      <sheetName val="TOU-GS-2-B-PRI"/>
      <sheetName val="TOU-GS-2-R"/>
      <sheetName val="TOU-GS-2-R-PRI"/>
      <sheetName val="TOU-GS-2-D"/>
      <sheetName val="TOU-GS-2-D-PRI"/>
      <sheetName val="TOU-GS-2-E"/>
      <sheetName val="TOU-GS-2-E-PRI"/>
      <sheetName val="TOU-GS-3-D"/>
      <sheetName val="TOU-GS-3-D-PRI"/>
      <sheetName val="TOU-GS-3-E"/>
      <sheetName val="TOU-GS-3-B"/>
      <sheetName val="TOU-GS-3-B-PRI"/>
      <sheetName val="TOU-GS-3-R"/>
      <sheetName val="TOU-GS-3-R-PRI"/>
      <sheetName val="TOU-8-B-SEC"/>
      <sheetName val="TOU-8-R-SEC"/>
      <sheetName val="TOU-8-B-PRI"/>
      <sheetName val="TOU-8-R-PRI"/>
      <sheetName val="TOU-8-B-SUB"/>
      <sheetName val="TOU-8-D-SEC"/>
      <sheetName val="TOU-8-E-SEC"/>
      <sheetName val="TOU-8-D-PRI"/>
      <sheetName val="TOU-8-E-PRI"/>
      <sheetName val="TOU-PA-2-A"/>
      <sheetName val="TOU-PA-2-B"/>
      <sheetName val="TOU-PA-2-D"/>
      <sheetName val="TOU-PA-2-E"/>
      <sheetName val="TOU-PA-2-D-5TO8"/>
      <sheetName val="TOU-PA-2-E-5TO8"/>
      <sheetName val="TOU-PA-3-A"/>
      <sheetName val="TOU-PA-3-B"/>
      <sheetName val="TOU-PA-3-D"/>
      <sheetName val="TOU-PA-3-E"/>
      <sheetName val="TOU-PA-3-D-5TO8"/>
      <sheetName val="TOU-PA-3-E-5TO8"/>
      <sheetName val="TC-1"/>
      <sheetName val="AL-2-F"/>
      <sheetName val="LS-1"/>
      <sheetName val="LS-2"/>
      <sheetName val="LS-3"/>
      <sheetName val="OL-1"/>
      <sheetName val="D"/>
      <sheetName val="D-CARE"/>
      <sheetName val="D-FERA"/>
      <sheetName val="TOU-D-A"/>
      <sheetName val="TOU-D-A-CARE"/>
      <sheetName val="TOU-D-A-FERA"/>
      <sheetName val="TOU-D-B"/>
      <sheetName val="TOU-D-B-CARE"/>
      <sheetName val="TOU-D-B-FERA"/>
      <sheetName val="TOU-D-T"/>
      <sheetName val="TOU-D-T-CARE"/>
      <sheetName val="TOU-D-4"/>
      <sheetName val="TOU-D-4-CARE"/>
      <sheetName val="TOU-D-4-FERA"/>
      <sheetName val="NULL"/>
      <sheetName val="TOU-D-5"/>
      <sheetName val="TOU-D-5-CARE"/>
      <sheetName val="TOU-D-5-FERA"/>
      <sheetName val="TOU-D-PRIME"/>
      <sheetName val="TOU-D-PRIME-CARE"/>
      <sheetName val="TOU-D-PRIME-FERA"/>
      <sheetName val="TOU-EV-1"/>
      <sheetName val="TOU-EV-7-E"/>
      <sheetName val="TOU-EV-8"/>
      <sheetName val="TOU-EV-9-PRI"/>
      <sheetName val="Full Rate List"/>
    </sheetNames>
    <sheetDataSet>
      <sheetData sheetId="0"/>
      <sheetData sheetId="1"/>
      <sheetData sheetId="2">
        <row r="5">
          <cell r="B5" t="str">
            <v>RATE SCHEDULE:</v>
          </cell>
          <cell r="C5" t="str">
            <v>D</v>
          </cell>
          <cell r="D5" t="str">
            <v>D-CARE</v>
          </cell>
          <cell r="E5" t="str">
            <v>D-FERA</v>
          </cell>
          <cell r="F5" t="str">
            <v>TOU-D-A</v>
          </cell>
          <cell r="G5" t="str">
            <v>TOU-D-A-CARE</v>
          </cell>
          <cell r="H5" t="str">
            <v>TOU-D-A-FERA</v>
          </cell>
          <cell r="I5" t="str">
            <v>TOU-D-B</v>
          </cell>
          <cell r="J5" t="str">
            <v>TOU-D-B-CARE</v>
          </cell>
          <cell r="K5" t="str">
            <v>TOU-D-B-FERA</v>
          </cell>
          <cell r="L5" t="str">
            <v>TOU-D-T</v>
          </cell>
          <cell r="M5" t="str">
            <v>TOU-D-T-CARE</v>
          </cell>
          <cell r="N5" t="str">
            <v>TOU-D-4</v>
          </cell>
          <cell r="O5" t="str">
            <v>TOU-D-4-CARE</v>
          </cell>
          <cell r="P5" t="str">
            <v>TOU-D-4-FERA</v>
          </cell>
          <cell r="Q5" t="str">
            <v>TOU-D-5</v>
          </cell>
          <cell r="R5" t="str">
            <v>TOU-D-5-CARE</v>
          </cell>
          <cell r="S5" t="str">
            <v>TOU-D-5-FERA</v>
          </cell>
          <cell r="T5" t="str">
            <v>TOU-D-PRIME</v>
          </cell>
          <cell r="U5" t="str">
            <v>TOU-D-PRIME-CARE</v>
          </cell>
          <cell r="V5" t="str">
            <v>TOU-D-PRIME-FERA</v>
          </cell>
          <cell r="W5" t="str">
            <v>TOU-EV-1</v>
          </cell>
          <cell r="Y5" t="str">
            <v>RATE SCHEDULE:</v>
          </cell>
          <cell r="Z5" t="str">
            <v>TOU-GS-1-A</v>
          </cell>
          <cell r="AA5" t="str">
            <v>TOU-GS-1-D</v>
          </cell>
          <cell r="AB5" t="str">
            <v>TOU-GS-1-E</v>
          </cell>
          <cell r="AC5" t="str">
            <v>TOU-GS-2-D</v>
          </cell>
          <cell r="AD5" t="str">
            <v>TOU-GS-2-E</v>
          </cell>
          <cell r="AE5" t="str">
            <v>TOU-GS-3-D</v>
          </cell>
          <cell r="AF5" t="str">
            <v>TOU-GS-3-E</v>
          </cell>
          <cell r="AH5" t="str">
            <v>RATE SCHEDULE:</v>
          </cell>
          <cell r="AI5" t="str">
            <v>TOU-PA-2-B</v>
          </cell>
          <cell r="AJ5" t="str">
            <v>TOU-PA-2-D</v>
          </cell>
          <cell r="AK5" t="str">
            <v>TOU-PA-2-D-5TO8</v>
          </cell>
          <cell r="AL5" t="str">
            <v>TOU-PA-2-E</v>
          </cell>
          <cell r="AM5" t="str">
            <v>TOU-PA-2-E-5TO8</v>
          </cell>
          <cell r="AN5" t="str">
            <v>TOU-PA-3-D</v>
          </cell>
          <cell r="AO5" t="str">
            <v>TOU-PA-3-E</v>
          </cell>
          <cell r="AQ5" t="str">
            <v>RATE SCHEDULE:</v>
          </cell>
          <cell r="AR5" t="str">
            <v>TC-1</v>
          </cell>
          <cell r="AS5" t="str">
            <v>DWL-A</v>
          </cell>
          <cell r="AT5" t="str">
            <v>LS-1</v>
          </cell>
          <cell r="AU5" t="str">
            <v>LS-2</v>
          </cell>
          <cell r="AV5" t="str">
            <v>OL-1</v>
          </cell>
          <cell r="AW5" t="str">
            <v>AL-2-F</v>
          </cell>
          <cell r="AX5" t="str">
            <v>LS-3</v>
          </cell>
        </row>
        <row r="7">
          <cell r="B7" t="str">
            <v>Delivery Rate ($/kWh)</v>
          </cell>
          <cell r="C7">
            <v>0.18462000000000001</v>
          </cell>
          <cell r="D7">
            <v>9.4109999999999999E-2</v>
          </cell>
          <cell r="E7">
            <v>0.13395000000000001</v>
          </cell>
          <cell r="F7">
            <v>0.19055</v>
          </cell>
          <cell r="G7">
            <v>9.7890000000000005E-2</v>
          </cell>
          <cell r="H7">
            <v>0.13850000000000001</v>
          </cell>
          <cell r="I7">
            <v>0.18523999999999999</v>
          </cell>
          <cell r="J7">
            <v>9.3810000000000004E-2</v>
          </cell>
          <cell r="K7">
            <v>0.13397999999999999</v>
          </cell>
          <cell r="L7">
            <v>0.18251999999999999</v>
          </cell>
          <cell r="M7">
            <v>9.2039999999999997E-2</v>
          </cell>
          <cell r="N7">
            <v>0.18645999999999999</v>
          </cell>
          <cell r="O7">
            <v>9.5469999999999999E-2</v>
          </cell>
          <cell r="P7">
            <v>0.13547999999999999</v>
          </cell>
          <cell r="Q7">
            <v>0.18651000000000001</v>
          </cell>
          <cell r="R7">
            <v>9.5509999999999998E-2</v>
          </cell>
          <cell r="S7">
            <v>0.13553000000000001</v>
          </cell>
          <cell r="T7">
            <v>0.18823000000000001</v>
          </cell>
          <cell r="U7">
            <v>9.6740000000000007E-2</v>
          </cell>
          <cell r="V7">
            <v>0.13693</v>
          </cell>
          <cell r="W7">
            <v>0.19372</v>
          </cell>
          <cell r="Y7" t="str">
            <v>Delivery Rate ($/kWh)</v>
          </cell>
          <cell r="Z7">
            <v>0.14155999999999999</v>
          </cell>
          <cell r="AA7">
            <v>0.10766000000000001</v>
          </cell>
          <cell r="AB7">
            <v>0.14216000000000001</v>
          </cell>
          <cell r="AC7">
            <v>0.11737</v>
          </cell>
          <cell r="AD7">
            <v>0.13050999999999999</v>
          </cell>
          <cell r="AE7">
            <v>9.8269999999999996E-2</v>
          </cell>
          <cell r="AF7">
            <v>0.10995000000000001</v>
          </cell>
          <cell r="AH7" t="str">
            <v>Delivery Rate ($/kWh)</v>
          </cell>
          <cell r="AI7">
            <v>7.2590000000000002E-2</v>
          </cell>
          <cell r="AJ7">
            <v>8.2170000000000007E-2</v>
          </cell>
          <cell r="AK7">
            <v>8.1790000000000002E-2</v>
          </cell>
          <cell r="AL7">
            <v>8.9770000000000003E-2</v>
          </cell>
          <cell r="AM7">
            <v>9.0050000000000005E-2</v>
          </cell>
          <cell r="AN7">
            <v>7.3150000000000007E-2</v>
          </cell>
          <cell r="AO7">
            <v>7.8579999999999997E-2</v>
          </cell>
          <cell r="AQ7" t="str">
            <v>Delivery Rate ($/kWh)</v>
          </cell>
          <cell r="AR7">
            <v>0.18608</v>
          </cell>
          <cell r="AS7">
            <v>0.11908000000000001</v>
          </cell>
          <cell r="AT7">
            <v>0.11908000000000001</v>
          </cell>
          <cell r="AU7">
            <v>0.11908000000000001</v>
          </cell>
          <cell r="AV7">
            <v>0.11908000000000001</v>
          </cell>
          <cell r="AW7">
            <v>4.9869999999999998E-2</v>
          </cell>
          <cell r="AX7">
            <v>4.9869999999999998E-2</v>
          </cell>
        </row>
        <row r="8">
          <cell r="B8" t="str">
            <v>Generation Rate  ($/kWh)</v>
          </cell>
          <cell r="C8">
            <v>9.5339999999999994E-2</v>
          </cell>
          <cell r="D8">
            <v>9.5339999999999994E-2</v>
          </cell>
          <cell r="E8">
            <v>9.5339999999999994E-2</v>
          </cell>
          <cell r="F8">
            <v>9.6990000000000007E-2</v>
          </cell>
          <cell r="G8">
            <v>9.6990000000000007E-2</v>
          </cell>
          <cell r="H8">
            <v>9.6990000000000007E-2</v>
          </cell>
          <cell r="I8">
            <v>9.7989999999999994E-2</v>
          </cell>
          <cell r="J8">
            <v>9.7989999999999994E-2</v>
          </cell>
          <cell r="K8">
            <v>9.7989999999999994E-2</v>
          </cell>
          <cell r="L8">
            <v>9.7339999999999996E-2</v>
          </cell>
          <cell r="M8">
            <v>9.7339999999999996E-2</v>
          </cell>
          <cell r="N8">
            <v>9.5170000000000005E-2</v>
          </cell>
          <cell r="O8">
            <v>9.5170000000000005E-2</v>
          </cell>
          <cell r="P8">
            <v>9.5170000000000005E-2</v>
          </cell>
          <cell r="Q8">
            <v>9.5180000000000001E-2</v>
          </cell>
          <cell r="R8">
            <v>9.5180000000000001E-2</v>
          </cell>
          <cell r="S8">
            <v>9.5180000000000001E-2</v>
          </cell>
          <cell r="T8">
            <v>9.5170000000000005E-2</v>
          </cell>
          <cell r="U8">
            <v>9.5170000000000005E-2</v>
          </cell>
          <cell r="V8">
            <v>9.5170000000000005E-2</v>
          </cell>
          <cell r="W8">
            <v>9.8070000000000004E-2</v>
          </cell>
          <cell r="Y8" t="str">
            <v>Generation Rate  ($/kWh)</v>
          </cell>
          <cell r="Z8">
            <v>9.6430000000000002E-2</v>
          </cell>
          <cell r="AA8">
            <v>7.9740000000000005E-2</v>
          </cell>
          <cell r="AB8">
            <v>9.4130000000000005E-2</v>
          </cell>
          <cell r="AC8">
            <v>7.6119999999999993E-2</v>
          </cell>
          <cell r="AD8">
            <v>8.2479999999999998E-2</v>
          </cell>
          <cell r="AE8">
            <v>6.9680000000000006E-2</v>
          </cell>
          <cell r="AF8">
            <v>7.5340000000000004E-2</v>
          </cell>
          <cell r="AH8" t="str">
            <v>Generation Rate  ($/kWh)</v>
          </cell>
          <cell r="AI8">
            <v>6.7989999999999995E-2</v>
          </cell>
          <cell r="AJ8">
            <v>6.5640000000000004E-2</v>
          </cell>
          <cell r="AK8">
            <v>6.6839999999999997E-2</v>
          </cell>
          <cell r="AL8">
            <v>7.7280000000000001E-2</v>
          </cell>
          <cell r="AM8">
            <v>7.7859999999999999E-2</v>
          </cell>
          <cell r="AN8">
            <v>5.9060000000000001E-2</v>
          </cell>
          <cell r="AO8">
            <v>6.7400000000000002E-2</v>
          </cell>
          <cell r="AQ8" t="str">
            <v>Generation Rate  ($/kWh)</v>
          </cell>
          <cell r="AR8">
            <v>7.1400000000000005E-2</v>
          </cell>
          <cell r="AS8">
            <v>4.718E-2</v>
          </cell>
          <cell r="AT8">
            <v>4.718E-2</v>
          </cell>
          <cell r="AU8">
            <v>4.718E-2</v>
          </cell>
          <cell r="AV8">
            <v>4.718E-2</v>
          </cell>
          <cell r="AW8">
            <v>4.768E-2</v>
          </cell>
          <cell r="AX8">
            <v>4.768E-2</v>
          </cell>
        </row>
        <row r="9">
          <cell r="B9" t="str">
            <v>Surcharges ($/kWh)</v>
          </cell>
          <cell r="Y9" t="str">
            <v>Surcharges ($/kWh)</v>
          </cell>
          <cell r="AH9" t="str">
            <v>Surcharges ($/kWh)</v>
          </cell>
          <cell r="AQ9" t="str">
            <v>Surcharges ($/kWh)</v>
          </cell>
        </row>
        <row r="10">
          <cell r="B10" t="str">
            <v>Total Electricity Cost ($/kWh)</v>
          </cell>
          <cell r="C10">
            <v>0.27995999999999999</v>
          </cell>
          <cell r="D10">
            <v>0.18945000000000001</v>
          </cell>
          <cell r="E10">
            <v>0.22928999999999999</v>
          </cell>
          <cell r="F10">
            <v>0.28754000000000002</v>
          </cell>
          <cell r="G10">
            <v>0.19488</v>
          </cell>
          <cell r="H10">
            <v>0.23549000000000003</v>
          </cell>
          <cell r="I10">
            <v>0.28322999999999998</v>
          </cell>
          <cell r="J10">
            <v>0.1918</v>
          </cell>
          <cell r="K10">
            <v>0.23196999999999998</v>
          </cell>
          <cell r="L10">
            <v>0.27986</v>
          </cell>
          <cell r="M10">
            <v>0.18937999999999999</v>
          </cell>
          <cell r="N10">
            <v>0.28162999999999999</v>
          </cell>
          <cell r="O10">
            <v>0.19064</v>
          </cell>
          <cell r="P10">
            <v>0.23064999999999999</v>
          </cell>
          <cell r="Q10">
            <v>0.28169</v>
          </cell>
          <cell r="R10">
            <v>0.19069</v>
          </cell>
          <cell r="S10">
            <v>0.23071000000000003</v>
          </cell>
          <cell r="T10">
            <v>0.28339999999999999</v>
          </cell>
          <cell r="U10">
            <v>0.19191000000000003</v>
          </cell>
          <cell r="V10">
            <v>0.2321</v>
          </cell>
          <cell r="W10">
            <v>0.29178999999999999</v>
          </cell>
          <cell r="Y10" t="str">
            <v>Total Electricity Cost ($/kWh)</v>
          </cell>
          <cell r="Z10">
            <v>0.23798999999999998</v>
          </cell>
          <cell r="AA10">
            <v>0.18740000000000001</v>
          </cell>
          <cell r="AB10">
            <v>0.23629</v>
          </cell>
          <cell r="AC10">
            <v>0.19349</v>
          </cell>
          <cell r="AD10">
            <v>0.21298999999999998</v>
          </cell>
          <cell r="AE10">
            <v>0.16794999999999999</v>
          </cell>
          <cell r="AF10">
            <v>0.18529000000000001</v>
          </cell>
          <cell r="AH10" t="str">
            <v>Total Electricity Cost ($/kWh)</v>
          </cell>
          <cell r="AI10">
            <v>0.14057999999999998</v>
          </cell>
          <cell r="AJ10">
            <v>0.14781</v>
          </cell>
          <cell r="AK10">
            <v>0.14862999999999998</v>
          </cell>
          <cell r="AL10">
            <v>0.16705</v>
          </cell>
          <cell r="AM10">
            <v>0.16791</v>
          </cell>
          <cell r="AN10">
            <v>0.13220999999999999</v>
          </cell>
          <cell r="AO10">
            <v>0.14598</v>
          </cell>
          <cell r="AQ10" t="str">
            <v>Total Electricity Cost ($/kWh)</v>
          </cell>
          <cell r="AR10">
            <v>0.25747999999999999</v>
          </cell>
          <cell r="AS10">
            <v>0.16626000000000002</v>
          </cell>
          <cell r="AT10">
            <v>0.16626000000000002</v>
          </cell>
          <cell r="AU10">
            <v>0.16626000000000002</v>
          </cell>
          <cell r="AV10">
            <v>0.16626000000000002</v>
          </cell>
          <cell r="AW10">
            <v>9.7549999999999998E-2</v>
          </cell>
          <cell r="AX10">
            <v>9.7549999999999998E-2</v>
          </cell>
        </row>
        <row r="11">
          <cell r="B11" t="str">
            <v>Average Monthly Bill ($)</v>
          </cell>
          <cell r="C11">
            <v>166.3</v>
          </cell>
          <cell r="D11">
            <v>112.53</v>
          </cell>
          <cell r="E11">
            <v>136.19999999999999</v>
          </cell>
          <cell r="F11">
            <v>170.8</v>
          </cell>
          <cell r="G11">
            <v>115.76</v>
          </cell>
          <cell r="H11">
            <v>139.88</v>
          </cell>
          <cell r="I11">
            <v>168.24</v>
          </cell>
          <cell r="J11">
            <v>113.93</v>
          </cell>
          <cell r="K11">
            <v>137.79</v>
          </cell>
          <cell r="L11">
            <v>166.24</v>
          </cell>
          <cell r="M11">
            <v>112.49</v>
          </cell>
          <cell r="N11">
            <v>167.29</v>
          </cell>
          <cell r="O11">
            <v>113.24</v>
          </cell>
          <cell r="P11">
            <v>137.01</v>
          </cell>
          <cell r="Q11">
            <v>167.32</v>
          </cell>
          <cell r="R11">
            <v>113.27</v>
          </cell>
          <cell r="S11">
            <v>137.04</v>
          </cell>
          <cell r="T11">
            <v>168.34</v>
          </cell>
          <cell r="U11">
            <v>113.99</v>
          </cell>
          <cell r="V11">
            <v>137.87</v>
          </cell>
          <cell r="W11">
            <v>173.32</v>
          </cell>
          <cell r="Y11" t="str">
            <v>Average Monthly Bill ($)</v>
          </cell>
          <cell r="Z11">
            <v>221.81</v>
          </cell>
          <cell r="AA11">
            <v>174.84</v>
          </cell>
          <cell r="AB11">
            <v>220.46</v>
          </cell>
          <cell r="AC11">
            <v>2083.31</v>
          </cell>
          <cell r="AD11">
            <v>2293.2600000000002</v>
          </cell>
          <cell r="AE11">
            <v>14886.75</v>
          </cell>
          <cell r="AF11">
            <v>16423.740000000002</v>
          </cell>
          <cell r="AH11" t="str">
            <v>Average Monthly Bill ($)</v>
          </cell>
          <cell r="AI11">
            <v>919.53</v>
          </cell>
          <cell r="AJ11">
            <v>966.68</v>
          </cell>
          <cell r="AK11">
            <v>972.19</v>
          </cell>
          <cell r="AL11">
            <v>1092.51</v>
          </cell>
          <cell r="AM11">
            <v>1098.3</v>
          </cell>
          <cell r="AN11">
            <v>9972.2000000000007</v>
          </cell>
          <cell r="AO11">
            <v>11010.83</v>
          </cell>
          <cell r="AQ11" t="str">
            <v>Average Monthly Bill ($)</v>
          </cell>
          <cell r="AR11">
            <v>80.59</v>
          </cell>
          <cell r="AS11">
            <v>248.23</v>
          </cell>
          <cell r="AT11">
            <v>248.23</v>
          </cell>
          <cell r="AU11">
            <v>248.23</v>
          </cell>
          <cell r="AV11">
            <v>248.23</v>
          </cell>
          <cell r="AW11">
            <v>145.63999999999999</v>
          </cell>
          <cell r="AX11">
            <v>145.63999999999999</v>
          </cell>
        </row>
        <row r="13">
          <cell r="B13" t="str">
            <v>Average Monthly (kWh)</v>
          </cell>
          <cell r="C13">
            <v>594</v>
          </cell>
          <cell r="D13">
            <v>594</v>
          </cell>
          <cell r="E13">
            <v>594</v>
          </cell>
          <cell r="F13">
            <v>594</v>
          </cell>
          <cell r="G13">
            <v>594</v>
          </cell>
          <cell r="H13">
            <v>594</v>
          </cell>
          <cell r="I13">
            <v>594</v>
          </cell>
          <cell r="J13">
            <v>594</v>
          </cell>
          <cell r="K13">
            <v>594</v>
          </cell>
          <cell r="L13">
            <v>594</v>
          </cell>
          <cell r="M13">
            <v>594</v>
          </cell>
          <cell r="N13">
            <v>594</v>
          </cell>
          <cell r="O13">
            <v>594</v>
          </cell>
          <cell r="P13">
            <v>594</v>
          </cell>
          <cell r="Q13">
            <v>594</v>
          </cell>
          <cell r="R13">
            <v>594</v>
          </cell>
          <cell r="S13">
            <v>594</v>
          </cell>
          <cell r="T13">
            <v>594</v>
          </cell>
          <cell r="U13">
            <v>594</v>
          </cell>
          <cell r="V13">
            <v>594</v>
          </cell>
          <cell r="W13">
            <v>594</v>
          </cell>
          <cell r="Y13" t="str">
            <v>Average Monthly (kWh)</v>
          </cell>
          <cell r="Z13">
            <v>932</v>
          </cell>
          <cell r="AA13">
            <v>933</v>
          </cell>
          <cell r="AB13">
            <v>933</v>
          </cell>
          <cell r="AC13">
            <v>10767</v>
          </cell>
          <cell r="AD13">
            <v>10767</v>
          </cell>
          <cell r="AE13">
            <v>88638</v>
          </cell>
          <cell r="AF13">
            <v>88638</v>
          </cell>
          <cell r="AH13" t="str">
            <v>Average Monthly (kWh)</v>
          </cell>
          <cell r="AI13">
            <v>6541</v>
          </cell>
          <cell r="AJ13">
            <v>6540</v>
          </cell>
          <cell r="AK13">
            <v>6541</v>
          </cell>
          <cell r="AL13">
            <v>6540</v>
          </cell>
          <cell r="AM13">
            <v>6541</v>
          </cell>
          <cell r="AN13">
            <v>75427</v>
          </cell>
          <cell r="AO13">
            <v>75427</v>
          </cell>
          <cell r="AQ13" t="str">
            <v>Average Monthly (kWh)</v>
          </cell>
          <cell r="AR13">
            <v>313</v>
          </cell>
          <cell r="AS13">
            <v>1493</v>
          </cell>
          <cell r="AT13">
            <v>1493</v>
          </cell>
          <cell r="AU13">
            <v>1493</v>
          </cell>
          <cell r="AV13">
            <v>1493</v>
          </cell>
          <cell r="AW13">
            <v>1493</v>
          </cell>
          <cell r="AX13">
            <v>1493</v>
          </cell>
        </row>
        <row r="14">
          <cell r="B14" t="str">
            <v>Average Monthly (kW)</v>
          </cell>
          <cell r="Y14" t="str">
            <v>Average Monthly (kW)</v>
          </cell>
          <cell r="AA14">
            <v>2</v>
          </cell>
          <cell r="AC14">
            <v>24</v>
          </cell>
          <cell r="AD14">
            <v>24</v>
          </cell>
          <cell r="AE14">
            <v>172</v>
          </cell>
          <cell r="AF14">
            <v>172</v>
          </cell>
          <cell r="AH14" t="str">
            <v>Average Monthly (kW)</v>
          </cell>
          <cell r="AI14">
            <v>11</v>
          </cell>
          <cell r="AJ14">
            <v>11</v>
          </cell>
          <cell r="AK14">
            <v>11</v>
          </cell>
          <cell r="AL14">
            <v>11</v>
          </cell>
          <cell r="AM14">
            <v>11</v>
          </cell>
          <cell r="AN14">
            <v>117</v>
          </cell>
          <cell r="AO14">
            <v>117</v>
          </cell>
          <cell r="AQ14" t="str">
            <v>Average Monthly (kW)</v>
          </cell>
        </row>
        <row r="17">
          <cell r="B17" t="str">
            <v>RATE SCHEDULE:</v>
          </cell>
          <cell r="C17" t="str">
            <v>D</v>
          </cell>
          <cell r="D17" t="str">
            <v>D-CARE</v>
          </cell>
          <cell r="E17" t="str">
            <v>D-FERA</v>
          </cell>
          <cell r="F17" t="str">
            <v>TOU-D-A</v>
          </cell>
          <cell r="G17" t="str">
            <v>TOU-D-A-CARE</v>
          </cell>
          <cell r="H17" t="str">
            <v>TOU-D-A-FERA</v>
          </cell>
          <cell r="I17" t="str">
            <v>TOU-D-B</v>
          </cell>
          <cell r="J17" t="str">
            <v>TOU-D-B-CARE</v>
          </cell>
          <cell r="K17" t="str">
            <v>TOU-D-B-FERA</v>
          </cell>
          <cell r="L17" t="str">
            <v>TOU-D-T</v>
          </cell>
          <cell r="M17" t="str">
            <v>TOU-D-T-CARE</v>
          </cell>
          <cell r="N17" t="str">
            <v>TOU-D-4</v>
          </cell>
          <cell r="O17" t="str">
            <v>TOU-D-4-CARE</v>
          </cell>
          <cell r="P17" t="str">
            <v>TOU-D-4-FERA</v>
          </cell>
          <cell r="Q17" t="str">
            <v>TOU-D-5</v>
          </cell>
          <cell r="R17" t="str">
            <v>TOU-D-5-CARE</v>
          </cell>
          <cell r="S17" t="str">
            <v>TOU-D-5-FERA</v>
          </cell>
          <cell r="T17" t="str">
            <v>TOU-D-PRIME</v>
          </cell>
          <cell r="U17" t="str">
            <v>TOU-D-PRIME-CARE</v>
          </cell>
          <cell r="V17" t="str">
            <v>TOU-D-PRIME-FERA</v>
          </cell>
          <cell r="W17" t="str">
            <v>TOU-EV-1</v>
          </cell>
          <cell r="Y17" t="str">
            <v>RATE SCHEDULE:</v>
          </cell>
          <cell r="Z17" t="str">
            <v>TOU-GS-1-A</v>
          </cell>
          <cell r="AA17" t="str">
            <v>TOU-GS-1-D</v>
          </cell>
          <cell r="AB17" t="str">
            <v>TOU-GS-1-E</v>
          </cell>
          <cell r="AC17" t="str">
            <v>TOU-GS-2-D</v>
          </cell>
          <cell r="AD17" t="str">
            <v>TOU-GS-2-E</v>
          </cell>
          <cell r="AE17" t="str">
            <v>TOU-GS-3-D</v>
          </cell>
          <cell r="AF17" t="str">
            <v>TOU-GS-3-E</v>
          </cell>
          <cell r="AH17" t="str">
            <v>RATE SCHEDULE:</v>
          </cell>
          <cell r="AI17" t="str">
            <v>TOU-PA-2-B</v>
          </cell>
          <cell r="AJ17" t="str">
            <v>TOU-PA-2-D</v>
          </cell>
          <cell r="AK17" t="str">
            <v>TOU-PA-2-D-5TO8</v>
          </cell>
          <cell r="AL17" t="str">
            <v>TOU-PA-2-E</v>
          </cell>
          <cell r="AM17" t="str">
            <v>TOU-PA-2-E-5TO8</v>
          </cell>
          <cell r="AN17" t="str">
            <v>TOU-PA-3-D</v>
          </cell>
          <cell r="AO17" t="str">
            <v>TOU-PA-3-E</v>
          </cell>
          <cell r="AQ17" t="str">
            <v>RATE SCHEDULE:</v>
          </cell>
          <cell r="AR17" t="str">
            <v>TC-1</v>
          </cell>
          <cell r="AS17" t="str">
            <v>DWL-A</v>
          </cell>
          <cell r="AT17" t="str">
            <v>LS-1</v>
          </cell>
          <cell r="AU17" t="str">
            <v>LS-2</v>
          </cell>
          <cell r="AV17" t="str">
            <v>OL-1</v>
          </cell>
          <cell r="AW17" t="str">
            <v>AL-2-F</v>
          </cell>
          <cell r="AX17" t="str">
            <v>LS-3</v>
          </cell>
        </row>
        <row r="18">
          <cell r="AS18" t="str">
            <v>Not Eligible</v>
          </cell>
          <cell r="AT18" t="str">
            <v>Not Eligible</v>
          </cell>
          <cell r="AU18" t="str">
            <v>Not Eligible</v>
          </cell>
          <cell r="AV18" t="str">
            <v>Not Eligible</v>
          </cell>
          <cell r="DJ18" t="str">
            <v>Not Eligible</v>
          </cell>
          <cell r="DK18" t="str">
            <v>Not Eligible</v>
          </cell>
          <cell r="DL18" t="str">
            <v>Not Eligible</v>
          </cell>
          <cell r="DM18" t="str">
            <v>Not Eligible</v>
          </cell>
        </row>
        <row r="19">
          <cell r="B19" t="str">
            <v>Delivery Rate ($/kWh)</v>
          </cell>
          <cell r="C19">
            <v>0.18462000000000001</v>
          </cell>
          <cell r="D19">
            <v>9.4109999999999999E-2</v>
          </cell>
          <cell r="E19">
            <v>0.13395000000000001</v>
          </cell>
          <cell r="F19">
            <v>0.19055</v>
          </cell>
          <cell r="G19">
            <v>9.7890000000000005E-2</v>
          </cell>
          <cell r="H19">
            <v>0.13850000000000001</v>
          </cell>
          <cell r="I19">
            <v>0.18523999999999999</v>
          </cell>
          <cell r="J19">
            <v>9.3810000000000004E-2</v>
          </cell>
          <cell r="K19">
            <v>0.13397999999999999</v>
          </cell>
          <cell r="L19">
            <v>0.18251999999999999</v>
          </cell>
          <cell r="M19">
            <v>9.2039999999999997E-2</v>
          </cell>
          <cell r="N19">
            <v>0.18645999999999999</v>
          </cell>
          <cell r="O19">
            <v>9.5469999999999999E-2</v>
          </cell>
          <cell r="P19">
            <v>0.13547999999999999</v>
          </cell>
          <cell r="Q19">
            <v>0.18651000000000001</v>
          </cell>
          <cell r="R19">
            <v>9.5509999999999998E-2</v>
          </cell>
          <cell r="S19">
            <v>0.13553000000000001</v>
          </cell>
          <cell r="T19">
            <v>0.18823000000000001</v>
          </cell>
          <cell r="U19">
            <v>9.6740000000000007E-2</v>
          </cell>
          <cell r="V19">
            <v>0.13693</v>
          </cell>
          <cell r="W19">
            <v>0.19372</v>
          </cell>
          <cell r="Y19" t="str">
            <v>Delivery Rate ($/kWh)</v>
          </cell>
          <cell r="Z19">
            <v>0.14155999999999999</v>
          </cell>
          <cell r="AA19">
            <v>0.10766000000000001</v>
          </cell>
          <cell r="AB19">
            <v>0.14216000000000001</v>
          </cell>
          <cell r="AC19">
            <v>0.11737</v>
          </cell>
          <cell r="AD19">
            <v>0.13050999999999999</v>
          </cell>
          <cell r="AE19">
            <v>9.8269999999999996E-2</v>
          </cell>
          <cell r="AF19">
            <v>0.10995000000000001</v>
          </cell>
          <cell r="AH19" t="str">
            <v>Delivery Rate ($/kWh)</v>
          </cell>
          <cell r="AI19">
            <v>7.2590000000000002E-2</v>
          </cell>
          <cell r="AJ19">
            <v>8.2170000000000007E-2</v>
          </cell>
          <cell r="AK19">
            <v>8.1790000000000002E-2</v>
          </cell>
          <cell r="AL19">
            <v>8.9770000000000003E-2</v>
          </cell>
          <cell r="AM19">
            <v>9.0050000000000005E-2</v>
          </cell>
          <cell r="AN19">
            <v>7.3150000000000007E-2</v>
          </cell>
          <cell r="AO19">
            <v>7.8579999999999997E-2</v>
          </cell>
          <cell r="AQ19" t="str">
            <v>Delivery Rate ($/kWh)</v>
          </cell>
          <cell r="AR19">
            <v>0.18608</v>
          </cell>
          <cell r="AW19">
            <v>4.9869999999999998E-2</v>
          </cell>
          <cell r="AX19">
            <v>4.9869999999999998E-2</v>
          </cell>
        </row>
        <row r="20">
          <cell r="B20" t="str">
            <v>Generation Rate  ($/kWh)</v>
          </cell>
          <cell r="C20">
            <v>8.6969999999999992E-2</v>
          </cell>
          <cell r="D20">
            <v>8.6969999999999992E-2</v>
          </cell>
          <cell r="E20">
            <v>8.6969999999999992E-2</v>
          </cell>
          <cell r="F20">
            <v>8.8620000000000004E-2</v>
          </cell>
          <cell r="G20">
            <v>8.8620000000000004E-2</v>
          </cell>
          <cell r="H20">
            <v>8.8620000000000004E-2</v>
          </cell>
          <cell r="I20">
            <v>8.9619999999999991E-2</v>
          </cell>
          <cell r="J20">
            <v>8.9619999999999991E-2</v>
          </cell>
          <cell r="K20">
            <v>8.9619999999999991E-2</v>
          </cell>
          <cell r="L20">
            <v>8.8969999999999994E-2</v>
          </cell>
          <cell r="M20">
            <v>8.8969999999999994E-2</v>
          </cell>
          <cell r="N20">
            <v>8.6800000000000002E-2</v>
          </cell>
          <cell r="O20">
            <v>8.6800000000000002E-2</v>
          </cell>
          <cell r="P20">
            <v>8.6800000000000002E-2</v>
          </cell>
          <cell r="Q20">
            <v>8.6809999999999998E-2</v>
          </cell>
          <cell r="R20">
            <v>8.6809999999999998E-2</v>
          </cell>
          <cell r="S20">
            <v>8.6809999999999998E-2</v>
          </cell>
          <cell r="T20">
            <v>8.6800000000000002E-2</v>
          </cell>
          <cell r="U20">
            <v>8.6800000000000002E-2</v>
          </cell>
          <cell r="V20">
            <v>8.6800000000000002E-2</v>
          </cell>
          <cell r="W20">
            <v>8.9700000000000002E-2</v>
          </cell>
          <cell r="Y20" t="str">
            <v>Generation Rate  ($/kWh)</v>
          </cell>
          <cell r="Z20">
            <v>8.5129999999999997E-2</v>
          </cell>
          <cell r="AA20">
            <v>6.8440000000000001E-2</v>
          </cell>
          <cell r="AB20">
            <v>8.2830000000000001E-2</v>
          </cell>
          <cell r="AC20">
            <v>6.8089999999999998E-2</v>
          </cell>
          <cell r="AD20">
            <v>7.4450000000000002E-2</v>
          </cell>
          <cell r="AE20">
            <v>6.5510000000000013E-2</v>
          </cell>
          <cell r="AF20">
            <v>7.1170000000000011E-2</v>
          </cell>
          <cell r="AH20" t="str">
            <v>Generation Rate  ($/kWh)</v>
          </cell>
          <cell r="AI20">
            <v>6.3269999999999993E-2</v>
          </cell>
          <cell r="AJ20">
            <v>6.0920000000000002E-2</v>
          </cell>
          <cell r="AK20">
            <v>6.2119999999999995E-2</v>
          </cell>
          <cell r="AL20">
            <v>7.2559999999999999E-2</v>
          </cell>
          <cell r="AM20">
            <v>7.3139999999999997E-2</v>
          </cell>
          <cell r="AN20">
            <v>6.0520000000000004E-2</v>
          </cell>
          <cell r="AO20">
            <v>6.8860000000000005E-2</v>
          </cell>
          <cell r="AQ20" t="str">
            <v>Generation Rate  ($/kWh)</v>
          </cell>
          <cell r="AR20">
            <v>7.1170000000000011E-2</v>
          </cell>
          <cell r="AW20">
            <v>5.9929999999999997E-2</v>
          </cell>
          <cell r="AX20">
            <v>5.9929999999999997E-2</v>
          </cell>
        </row>
        <row r="21">
          <cell r="B21" t="str">
            <v>Surcharges ($/kWh)</v>
          </cell>
          <cell r="C21">
            <v>1.252E-2</v>
          </cell>
          <cell r="D21">
            <v>1.252E-2</v>
          </cell>
          <cell r="E21">
            <v>1.252E-2</v>
          </cell>
          <cell r="F21">
            <v>1.252E-2</v>
          </cell>
          <cell r="G21">
            <v>1.252E-2</v>
          </cell>
          <cell r="H21">
            <v>1.252E-2</v>
          </cell>
          <cell r="I21">
            <v>1.252E-2</v>
          </cell>
          <cell r="J21">
            <v>1.252E-2</v>
          </cell>
          <cell r="K21">
            <v>1.252E-2</v>
          </cell>
          <cell r="L21">
            <v>1.252E-2</v>
          </cell>
          <cell r="M21">
            <v>1.252E-2</v>
          </cell>
          <cell r="N21">
            <v>1.252E-2</v>
          </cell>
          <cell r="O21">
            <v>1.252E-2</v>
          </cell>
          <cell r="P21">
            <v>1.252E-2</v>
          </cell>
          <cell r="Q21">
            <v>1.252E-2</v>
          </cell>
          <cell r="R21">
            <v>1.252E-2</v>
          </cell>
          <cell r="S21">
            <v>1.252E-2</v>
          </cell>
          <cell r="T21">
            <v>1.252E-2</v>
          </cell>
          <cell r="U21">
            <v>1.252E-2</v>
          </cell>
          <cell r="V21">
            <v>1.252E-2</v>
          </cell>
          <cell r="W21">
            <v>1.252E-2</v>
          </cell>
          <cell r="Y21" t="str">
            <v>Surcharges ($/kWh)</v>
          </cell>
          <cell r="Z21">
            <v>9.6799999999999994E-3</v>
          </cell>
          <cell r="AA21">
            <v>9.6799999999999994E-3</v>
          </cell>
          <cell r="AB21">
            <v>9.6799999999999994E-3</v>
          </cell>
          <cell r="AC21">
            <v>9.8300000000000002E-3</v>
          </cell>
          <cell r="AD21">
            <v>9.8300000000000002E-3</v>
          </cell>
          <cell r="AE21">
            <v>9.3299999999999998E-3</v>
          </cell>
          <cell r="AF21">
            <v>9.3299999999999998E-3</v>
          </cell>
          <cell r="AH21" t="str">
            <v>Surcharges ($/kWh)</v>
          </cell>
          <cell r="AI21">
            <v>9.1400000000000006E-3</v>
          </cell>
          <cell r="AJ21">
            <v>9.1400000000000006E-3</v>
          </cell>
          <cell r="AK21">
            <v>9.1400000000000006E-3</v>
          </cell>
          <cell r="AL21">
            <v>9.1400000000000006E-3</v>
          </cell>
          <cell r="AM21">
            <v>9.1400000000000006E-3</v>
          </cell>
          <cell r="AN21">
            <v>8.8100000000000001E-3</v>
          </cell>
          <cell r="AO21">
            <v>8.8100000000000001E-3</v>
          </cell>
          <cell r="AQ21" t="str">
            <v>Surcharges ($/kWh)</v>
          </cell>
          <cell r="AR21">
            <v>8.8599999999999998E-3</v>
          </cell>
          <cell r="AW21">
            <v>8.3400000000000002E-3</v>
          </cell>
          <cell r="AX21">
            <v>8.3400000000000002E-3</v>
          </cell>
        </row>
        <row r="22">
          <cell r="B22" t="str">
            <v>Total Electricity Cost ($/kWh)</v>
          </cell>
          <cell r="C22">
            <v>0.28410999999999997</v>
          </cell>
          <cell r="D22">
            <v>0.19359999999999999</v>
          </cell>
          <cell r="E22">
            <v>0.23344000000000001</v>
          </cell>
          <cell r="F22">
            <v>0.29169</v>
          </cell>
          <cell r="G22">
            <v>0.19903000000000001</v>
          </cell>
          <cell r="H22">
            <v>0.23964000000000002</v>
          </cell>
          <cell r="I22">
            <v>0.28737999999999997</v>
          </cell>
          <cell r="J22">
            <v>0.19594999999999999</v>
          </cell>
          <cell r="K22">
            <v>0.23611999999999997</v>
          </cell>
          <cell r="L22">
            <v>0.28400999999999998</v>
          </cell>
          <cell r="M22">
            <v>0.19353000000000001</v>
          </cell>
          <cell r="N22">
            <v>0.28577999999999998</v>
          </cell>
          <cell r="O22">
            <v>0.19478999999999999</v>
          </cell>
          <cell r="P22">
            <v>0.23479999999999998</v>
          </cell>
          <cell r="Q22">
            <v>0.28583999999999998</v>
          </cell>
          <cell r="R22">
            <v>0.19483999999999999</v>
          </cell>
          <cell r="S22">
            <v>0.23486000000000001</v>
          </cell>
          <cell r="T22">
            <v>0.28754999999999997</v>
          </cell>
          <cell r="U22">
            <v>0.19606000000000001</v>
          </cell>
          <cell r="V22">
            <v>0.23624999999999999</v>
          </cell>
          <cell r="W22">
            <v>0.29593999999999998</v>
          </cell>
          <cell r="Y22" t="str">
            <v>Total Electricity Cost ($/kWh)</v>
          </cell>
          <cell r="Z22">
            <v>0.23637</v>
          </cell>
          <cell r="AA22">
            <v>0.18578</v>
          </cell>
          <cell r="AB22">
            <v>0.23467000000000002</v>
          </cell>
          <cell r="AC22">
            <v>0.19529000000000002</v>
          </cell>
          <cell r="AD22">
            <v>0.21478999999999998</v>
          </cell>
          <cell r="AE22">
            <v>0.17311000000000001</v>
          </cell>
          <cell r="AF22">
            <v>0.19045000000000001</v>
          </cell>
          <cell r="AH22" t="str">
            <v>Total Electricity Cost ($/kWh)</v>
          </cell>
          <cell r="AI22">
            <v>0.14499999999999999</v>
          </cell>
          <cell r="AJ22">
            <v>0.15223</v>
          </cell>
          <cell r="AK22">
            <v>0.15304999999999999</v>
          </cell>
          <cell r="AL22">
            <v>0.17147000000000001</v>
          </cell>
          <cell r="AM22">
            <v>0.17233000000000001</v>
          </cell>
          <cell r="AN22">
            <v>0.14248000000000002</v>
          </cell>
          <cell r="AO22">
            <v>0.15625000000000003</v>
          </cell>
          <cell r="AQ22" t="str">
            <v>Total Electricity Cost ($/kWh)</v>
          </cell>
          <cell r="AR22">
            <v>0.26610999999999996</v>
          </cell>
          <cell r="AW22">
            <v>0.11814</v>
          </cell>
          <cell r="AX22">
            <v>0.11814</v>
          </cell>
        </row>
        <row r="23">
          <cell r="B23" t="str">
            <v>Average Monthly Bill ($)</v>
          </cell>
          <cell r="C23">
            <v>168.76</v>
          </cell>
          <cell r="D23">
            <v>115</v>
          </cell>
          <cell r="E23">
            <v>138.66</v>
          </cell>
          <cell r="F23">
            <v>173.26</v>
          </cell>
          <cell r="G23">
            <v>118.22</v>
          </cell>
          <cell r="H23">
            <v>142.35</v>
          </cell>
          <cell r="I23">
            <v>170.7</v>
          </cell>
          <cell r="J23">
            <v>116.39</v>
          </cell>
          <cell r="K23">
            <v>140.26</v>
          </cell>
          <cell r="L23">
            <v>168.7</v>
          </cell>
          <cell r="M23">
            <v>114.96</v>
          </cell>
          <cell r="N23">
            <v>169.75</v>
          </cell>
          <cell r="O23">
            <v>115.71</v>
          </cell>
          <cell r="P23">
            <v>139.47</v>
          </cell>
          <cell r="Q23">
            <v>169.79</v>
          </cell>
          <cell r="R23">
            <v>115.73</v>
          </cell>
          <cell r="S23">
            <v>139.51</v>
          </cell>
          <cell r="T23">
            <v>170.8</v>
          </cell>
          <cell r="U23">
            <v>116.46</v>
          </cell>
          <cell r="V23">
            <v>140.33000000000001</v>
          </cell>
          <cell r="W23">
            <v>175.79</v>
          </cell>
          <cell r="Y23" t="str">
            <v>Average Monthly Bill ($)</v>
          </cell>
          <cell r="Z23">
            <v>220.3</v>
          </cell>
          <cell r="AA23">
            <v>173.33</v>
          </cell>
          <cell r="AB23">
            <v>218.95</v>
          </cell>
          <cell r="AC23">
            <v>2102.69</v>
          </cell>
          <cell r="AD23">
            <v>2312.64</v>
          </cell>
          <cell r="AE23">
            <v>15344.12</v>
          </cell>
          <cell r="AF23">
            <v>16881.11</v>
          </cell>
          <cell r="AH23" t="str">
            <v>Average Monthly Bill ($)</v>
          </cell>
          <cell r="AI23">
            <v>948.45</v>
          </cell>
          <cell r="AJ23">
            <v>995.58</v>
          </cell>
          <cell r="AK23">
            <v>1001.1</v>
          </cell>
          <cell r="AL23">
            <v>1121.4100000000001</v>
          </cell>
          <cell r="AM23">
            <v>1127.21</v>
          </cell>
          <cell r="AN23">
            <v>10746.84</v>
          </cell>
          <cell r="AO23">
            <v>11785.47</v>
          </cell>
          <cell r="AQ23" t="str">
            <v>Average Monthly Bill ($)</v>
          </cell>
          <cell r="AR23">
            <v>83.29</v>
          </cell>
          <cell r="AW23">
            <v>176.38</v>
          </cell>
          <cell r="AX23">
            <v>176.38</v>
          </cell>
        </row>
        <row r="25">
          <cell r="B25" t="str">
            <v>Average Monthly (kWh)</v>
          </cell>
          <cell r="C25">
            <v>594</v>
          </cell>
          <cell r="D25">
            <v>594</v>
          </cell>
          <cell r="E25">
            <v>594</v>
          </cell>
          <cell r="F25">
            <v>594</v>
          </cell>
          <cell r="G25">
            <v>594</v>
          </cell>
          <cell r="H25">
            <v>594</v>
          </cell>
          <cell r="I25">
            <v>594</v>
          </cell>
          <cell r="J25">
            <v>594</v>
          </cell>
          <cell r="K25">
            <v>594</v>
          </cell>
          <cell r="L25">
            <v>594</v>
          </cell>
          <cell r="M25">
            <v>594</v>
          </cell>
          <cell r="N25">
            <v>594</v>
          </cell>
          <cell r="O25">
            <v>594</v>
          </cell>
          <cell r="P25">
            <v>594</v>
          </cell>
          <cell r="Q25">
            <v>594</v>
          </cell>
          <cell r="R25">
            <v>594</v>
          </cell>
          <cell r="S25">
            <v>594</v>
          </cell>
          <cell r="T25">
            <v>594</v>
          </cell>
          <cell r="U25">
            <v>594</v>
          </cell>
          <cell r="V25">
            <v>594</v>
          </cell>
          <cell r="W25">
            <v>594</v>
          </cell>
          <cell r="Y25" t="str">
            <v>Average Monthly (kWh)</v>
          </cell>
          <cell r="Z25">
            <v>932</v>
          </cell>
          <cell r="AA25">
            <v>933</v>
          </cell>
          <cell r="AB25">
            <v>933</v>
          </cell>
          <cell r="AC25">
            <v>10767</v>
          </cell>
          <cell r="AD25">
            <v>10767</v>
          </cell>
          <cell r="AE25">
            <v>88638</v>
          </cell>
          <cell r="AF25">
            <v>88638</v>
          </cell>
          <cell r="AH25" t="str">
            <v>Average Monthly (kWh)</v>
          </cell>
          <cell r="AI25">
            <v>6541</v>
          </cell>
          <cell r="AJ25">
            <v>6540</v>
          </cell>
          <cell r="AK25">
            <v>6541</v>
          </cell>
          <cell r="AL25">
            <v>6540</v>
          </cell>
          <cell r="AM25">
            <v>6541</v>
          </cell>
          <cell r="AN25">
            <v>75427</v>
          </cell>
          <cell r="AO25">
            <v>75427</v>
          </cell>
          <cell r="AQ25" t="str">
            <v>Average Monthly (kWh)</v>
          </cell>
          <cell r="AR25">
            <v>313</v>
          </cell>
          <cell r="AW25">
            <v>1493</v>
          </cell>
          <cell r="AX25">
            <v>1493</v>
          </cell>
        </row>
        <row r="26">
          <cell r="B26" t="str">
            <v>Average Monthly (kW)</v>
          </cell>
          <cell r="Y26" t="str">
            <v>Average Monthly (kW)</v>
          </cell>
          <cell r="AA26">
            <v>2</v>
          </cell>
          <cell r="AC26">
            <v>24</v>
          </cell>
          <cell r="AD26">
            <v>24</v>
          </cell>
          <cell r="AE26">
            <v>172</v>
          </cell>
          <cell r="AF26">
            <v>172</v>
          </cell>
          <cell r="AH26" t="str">
            <v>Average Monthly (kW)</v>
          </cell>
          <cell r="AI26">
            <v>11</v>
          </cell>
          <cell r="AJ26">
            <v>11</v>
          </cell>
          <cell r="AK26">
            <v>11</v>
          </cell>
          <cell r="AL26">
            <v>11</v>
          </cell>
          <cell r="AM26">
            <v>11</v>
          </cell>
          <cell r="AN26">
            <v>117</v>
          </cell>
          <cell r="AO26">
            <v>117</v>
          </cell>
          <cell r="AQ26" t="str">
            <v>Average Monthly (kW)</v>
          </cell>
        </row>
        <row r="29">
          <cell r="B29" t="str">
            <v>RATE SCHEDULE:</v>
          </cell>
          <cell r="C29" t="str">
            <v>D</v>
          </cell>
          <cell r="D29" t="str">
            <v>D-CARE</v>
          </cell>
          <cell r="E29" t="str">
            <v>D-FERA</v>
          </cell>
          <cell r="F29" t="str">
            <v>TOU-D-A</v>
          </cell>
          <cell r="G29" t="str">
            <v>TOU-D-A-CARE</v>
          </cell>
          <cell r="H29" t="str">
            <v>TOU-D-A-FERA</v>
          </cell>
          <cell r="I29" t="str">
            <v>TOU-D-B</v>
          </cell>
          <cell r="J29" t="str">
            <v>TOU-D-B-CARE</v>
          </cell>
          <cell r="K29" t="str">
            <v>TOU-D-B-FERA</v>
          </cell>
          <cell r="L29" t="str">
            <v>TOU-D-T</v>
          </cell>
          <cell r="M29" t="str">
            <v>TOU-D-T-CARE</v>
          </cell>
          <cell r="N29" t="str">
            <v>TOU-D-4</v>
          </cell>
          <cell r="O29" t="str">
            <v>TOU-D-4-CARE</v>
          </cell>
          <cell r="P29" t="str">
            <v>TOU-D-4-FERA</v>
          </cell>
          <cell r="Q29" t="str">
            <v>TOU-D-5</v>
          </cell>
          <cell r="R29" t="str">
            <v>TOU-D-5-CARE</v>
          </cell>
          <cell r="S29" t="str">
            <v>TOU-D-5-FERA</v>
          </cell>
          <cell r="T29" t="str">
            <v>TOU-D-PRIME</v>
          </cell>
          <cell r="U29" t="str">
            <v>TOU-D-PRIME-CARE</v>
          </cell>
          <cell r="V29" t="str">
            <v>TOU-D-PRIME-FERA</v>
          </cell>
          <cell r="W29" t="str">
            <v>TOU-EV-1</v>
          </cell>
          <cell r="Y29" t="str">
            <v>RATE SCHEDULE:</v>
          </cell>
          <cell r="Z29" t="str">
            <v>TOU-GS-1-A</v>
          </cell>
          <cell r="AA29" t="str">
            <v>TOU-GS-1-D</v>
          </cell>
          <cell r="AB29" t="str">
            <v>TOU-GS-1-E</v>
          </cell>
          <cell r="AC29" t="str">
            <v>TOU-GS-2-D</v>
          </cell>
          <cell r="AD29" t="str">
            <v>TOU-GS-2-E</v>
          </cell>
          <cell r="AE29" t="str">
            <v>TOU-GS-3-D</v>
          </cell>
          <cell r="AF29" t="str">
            <v>TOU-GS-3-E</v>
          </cell>
          <cell r="AH29" t="str">
            <v>RATE SCHEDULE:</v>
          </cell>
          <cell r="AI29" t="str">
            <v>TOU-PA-2-B</v>
          </cell>
          <cell r="AJ29" t="str">
            <v>TOU-PA-2-D</v>
          </cell>
          <cell r="AK29" t="str">
            <v>TOU-PA-2-D-5TO8</v>
          </cell>
          <cell r="AL29" t="str">
            <v>TOU-PA-2-E</v>
          </cell>
          <cell r="AM29" t="str">
            <v>TOU-PA-2-E-5TO8</v>
          </cell>
          <cell r="AN29" t="str">
            <v>TOU-PA-3-D</v>
          </cell>
          <cell r="AO29" t="str">
            <v>TOU-PA-3-E</v>
          </cell>
          <cell r="AQ29" t="str">
            <v>RATE SCHEDULE:</v>
          </cell>
          <cell r="AR29" t="str">
            <v>TC-1</v>
          </cell>
          <cell r="AS29" t="str">
            <v>DWL-A</v>
          </cell>
          <cell r="AT29" t="str">
            <v>LS-1</v>
          </cell>
          <cell r="AU29" t="str">
            <v>LS-2</v>
          </cell>
          <cell r="AV29" t="str">
            <v>OL-1</v>
          </cell>
          <cell r="AW29" t="str">
            <v>AL-2-F</v>
          </cell>
          <cell r="AX29" t="str">
            <v>LS-3</v>
          </cell>
        </row>
        <row r="30">
          <cell r="AS30" t="str">
            <v>Not Eligible</v>
          </cell>
          <cell r="AT30" t="str">
            <v>Not Eligible</v>
          </cell>
          <cell r="AU30" t="str">
            <v>Not Eligible</v>
          </cell>
          <cell r="AV30" t="str">
            <v>Not Eligible</v>
          </cell>
        </row>
        <row r="31">
          <cell r="B31" t="str">
            <v>Delivery Rate ($/kWh)</v>
          </cell>
          <cell r="C31">
            <v>0.18462000000000001</v>
          </cell>
          <cell r="D31">
            <v>9.4109999999999999E-2</v>
          </cell>
          <cell r="E31">
            <v>0.13395000000000001</v>
          </cell>
          <cell r="F31">
            <v>0.19055</v>
          </cell>
          <cell r="G31">
            <v>9.7890000000000005E-2</v>
          </cell>
          <cell r="H31">
            <v>0.13850000000000001</v>
          </cell>
          <cell r="I31">
            <v>0.18523999999999999</v>
          </cell>
          <cell r="J31">
            <v>9.3810000000000004E-2</v>
          </cell>
          <cell r="K31">
            <v>0.13397999999999999</v>
          </cell>
          <cell r="L31">
            <v>0.18251999999999999</v>
          </cell>
          <cell r="M31">
            <v>9.2039999999999997E-2</v>
          </cell>
          <cell r="N31">
            <v>0.18645999999999999</v>
          </cell>
          <cell r="O31">
            <v>9.5469999999999999E-2</v>
          </cell>
          <cell r="P31">
            <v>0.13547999999999999</v>
          </cell>
          <cell r="Q31">
            <v>0.18651000000000001</v>
          </cell>
          <cell r="R31">
            <v>9.5509999999999998E-2</v>
          </cell>
          <cell r="S31">
            <v>0.13553000000000001</v>
          </cell>
          <cell r="T31">
            <v>0.18823000000000001</v>
          </cell>
          <cell r="U31">
            <v>9.6740000000000007E-2</v>
          </cell>
          <cell r="V31">
            <v>0.13693</v>
          </cell>
          <cell r="W31">
            <v>0.19372</v>
          </cell>
          <cell r="Y31" t="str">
            <v>Delivery Rate ($/kWh)</v>
          </cell>
          <cell r="Z31">
            <v>0.14155999999999999</v>
          </cell>
          <cell r="AA31">
            <v>0.10766000000000001</v>
          </cell>
          <cell r="AB31">
            <v>0.14216000000000001</v>
          </cell>
          <cell r="AC31">
            <v>0.11737</v>
          </cell>
          <cell r="AD31">
            <v>0.13050999999999999</v>
          </cell>
          <cell r="AE31">
            <v>9.8269999999999996E-2</v>
          </cell>
          <cell r="AF31">
            <v>0.10995000000000001</v>
          </cell>
          <cell r="AH31" t="str">
            <v>Delivery Rate ($/kWh)</v>
          </cell>
          <cell r="AI31">
            <v>7.2590000000000002E-2</v>
          </cell>
          <cell r="AJ31">
            <v>8.2170000000000007E-2</v>
          </cell>
          <cell r="AK31">
            <v>8.1790000000000002E-2</v>
          </cell>
          <cell r="AL31">
            <v>8.9770000000000003E-2</v>
          </cell>
          <cell r="AM31">
            <v>9.0050000000000005E-2</v>
          </cell>
          <cell r="AN31">
            <v>7.3150000000000007E-2</v>
          </cell>
          <cell r="AO31">
            <v>7.8579999999999997E-2</v>
          </cell>
          <cell r="AQ31" t="str">
            <v>Delivery Rate ($/kWh)</v>
          </cell>
          <cell r="AR31">
            <v>0.18608</v>
          </cell>
          <cell r="AW31">
            <v>4.9869999999999998E-2</v>
          </cell>
          <cell r="AX31">
            <v>4.9869999999999998E-2</v>
          </cell>
        </row>
        <row r="32">
          <cell r="B32" t="str">
            <v>Generation Rate  ($/kWh)</v>
          </cell>
          <cell r="C32">
            <v>7.8609999999999999E-2</v>
          </cell>
          <cell r="D32">
            <v>7.8609999999999999E-2</v>
          </cell>
          <cell r="E32">
            <v>7.8609999999999999E-2</v>
          </cell>
          <cell r="F32">
            <v>8.0260000000000012E-2</v>
          </cell>
          <cell r="G32">
            <v>8.0260000000000012E-2</v>
          </cell>
          <cell r="H32">
            <v>8.0260000000000012E-2</v>
          </cell>
          <cell r="I32">
            <v>8.1259999999999999E-2</v>
          </cell>
          <cell r="J32">
            <v>8.1259999999999999E-2</v>
          </cell>
          <cell r="K32">
            <v>8.1259999999999999E-2</v>
          </cell>
          <cell r="L32">
            <v>8.0610000000000001E-2</v>
          </cell>
          <cell r="M32">
            <v>8.0610000000000001E-2</v>
          </cell>
          <cell r="N32">
            <v>7.844000000000001E-2</v>
          </cell>
          <cell r="O32">
            <v>7.844000000000001E-2</v>
          </cell>
          <cell r="P32">
            <v>7.844000000000001E-2</v>
          </cell>
          <cell r="Q32">
            <v>7.8450000000000006E-2</v>
          </cell>
          <cell r="R32">
            <v>7.8450000000000006E-2</v>
          </cell>
          <cell r="S32">
            <v>7.8450000000000006E-2</v>
          </cell>
          <cell r="T32">
            <v>7.844000000000001E-2</v>
          </cell>
          <cell r="U32">
            <v>7.844000000000001E-2</v>
          </cell>
          <cell r="V32">
            <v>7.844000000000001E-2</v>
          </cell>
          <cell r="W32">
            <v>8.134000000000001E-2</v>
          </cell>
          <cell r="Y32" t="str">
            <v>Generation Rate  ($/kWh)</v>
          </cell>
          <cell r="Z32">
            <v>7.3830000000000007E-2</v>
          </cell>
          <cell r="AA32">
            <v>5.714000000000001E-2</v>
          </cell>
          <cell r="AB32">
            <v>7.153000000000001E-2</v>
          </cell>
          <cell r="AC32">
            <v>6.0069999999999998E-2</v>
          </cell>
          <cell r="AD32">
            <v>6.6430000000000003E-2</v>
          </cell>
          <cell r="AE32">
            <v>6.1340000000000006E-2</v>
          </cell>
          <cell r="AF32">
            <v>6.7000000000000004E-2</v>
          </cell>
          <cell r="AH32" t="str">
            <v>Generation Rate  ($/kWh)</v>
          </cell>
          <cell r="AI32">
            <v>5.8549999999999991E-2</v>
          </cell>
          <cell r="AJ32">
            <v>5.62E-2</v>
          </cell>
          <cell r="AK32">
            <v>5.7399999999999993E-2</v>
          </cell>
          <cell r="AL32">
            <v>6.7839999999999998E-2</v>
          </cell>
          <cell r="AM32">
            <v>6.8419999999999995E-2</v>
          </cell>
          <cell r="AN32">
            <v>6.198E-2</v>
          </cell>
          <cell r="AO32">
            <v>7.0320000000000008E-2</v>
          </cell>
          <cell r="AQ32" t="str">
            <v>Generation Rate  ($/kWh)</v>
          </cell>
          <cell r="AR32">
            <v>7.0949999999999999E-2</v>
          </cell>
          <cell r="AW32">
            <v>7.2169999999999998E-2</v>
          </cell>
          <cell r="AX32">
            <v>7.2169999999999998E-2</v>
          </cell>
        </row>
        <row r="33">
          <cell r="B33" t="str">
            <v>Surcharges ($/kWh)</v>
          </cell>
          <cell r="C33">
            <v>2.503E-2</v>
          </cell>
          <cell r="D33">
            <v>2.503E-2</v>
          </cell>
          <cell r="E33">
            <v>2.503E-2</v>
          </cell>
          <cell r="F33">
            <v>2.503E-2</v>
          </cell>
          <cell r="G33">
            <v>2.503E-2</v>
          </cell>
          <cell r="H33">
            <v>2.503E-2</v>
          </cell>
          <cell r="I33">
            <v>2.503E-2</v>
          </cell>
          <cell r="J33">
            <v>2.503E-2</v>
          </cell>
          <cell r="K33">
            <v>2.503E-2</v>
          </cell>
          <cell r="L33">
            <v>2.503E-2</v>
          </cell>
          <cell r="M33">
            <v>2.503E-2</v>
          </cell>
          <cell r="N33">
            <v>2.503E-2</v>
          </cell>
          <cell r="O33">
            <v>2.503E-2</v>
          </cell>
          <cell r="P33">
            <v>2.503E-2</v>
          </cell>
          <cell r="Q33">
            <v>2.503E-2</v>
          </cell>
          <cell r="R33">
            <v>2.503E-2</v>
          </cell>
          <cell r="S33">
            <v>2.503E-2</v>
          </cell>
          <cell r="T33">
            <v>2.503E-2</v>
          </cell>
          <cell r="U33">
            <v>2.503E-2</v>
          </cell>
          <cell r="V33">
            <v>2.503E-2</v>
          </cell>
          <cell r="W33">
            <v>2.503E-2</v>
          </cell>
          <cell r="Y33" t="str">
            <v>Surcharges ($/kWh)</v>
          </cell>
          <cell r="Z33">
            <v>1.9349999999999999E-2</v>
          </cell>
          <cell r="AA33">
            <v>1.9349999999999999E-2</v>
          </cell>
          <cell r="AB33">
            <v>1.9349999999999999E-2</v>
          </cell>
          <cell r="AC33">
            <v>1.966E-2</v>
          </cell>
          <cell r="AD33">
            <v>1.966E-2</v>
          </cell>
          <cell r="AE33">
            <v>1.866E-2</v>
          </cell>
          <cell r="AF33">
            <v>1.866E-2</v>
          </cell>
          <cell r="AH33" t="str">
            <v>Surcharges ($/kWh)</v>
          </cell>
          <cell r="AI33">
            <v>1.8270000000000002E-2</v>
          </cell>
          <cell r="AJ33">
            <v>1.8270000000000002E-2</v>
          </cell>
          <cell r="AK33">
            <v>1.8270000000000002E-2</v>
          </cell>
          <cell r="AL33">
            <v>1.8270000000000002E-2</v>
          </cell>
          <cell r="AM33">
            <v>1.8270000000000002E-2</v>
          </cell>
          <cell r="AN33">
            <v>1.762E-2</v>
          </cell>
          <cell r="AO33">
            <v>1.762E-2</v>
          </cell>
          <cell r="AQ33" t="str">
            <v>Surcharges ($/kWh)</v>
          </cell>
          <cell r="AR33">
            <v>1.772E-2</v>
          </cell>
          <cell r="AW33">
            <v>1.6670000000000001E-2</v>
          </cell>
          <cell r="AX33">
            <v>1.6670000000000001E-2</v>
          </cell>
        </row>
        <row r="34">
          <cell r="B34" t="str">
            <v>Total Electricity Cost ($/kWh)</v>
          </cell>
          <cell r="C34">
            <v>0.28826000000000002</v>
          </cell>
          <cell r="D34">
            <v>0.19774999999999998</v>
          </cell>
          <cell r="E34">
            <v>0.23759000000000002</v>
          </cell>
          <cell r="F34">
            <v>0.29583999999999999</v>
          </cell>
          <cell r="G34">
            <v>0.20318000000000003</v>
          </cell>
          <cell r="H34">
            <v>0.24379000000000001</v>
          </cell>
          <cell r="I34">
            <v>0.29152999999999996</v>
          </cell>
          <cell r="J34">
            <v>0.2001</v>
          </cell>
          <cell r="K34">
            <v>0.24026999999999998</v>
          </cell>
          <cell r="L34">
            <v>0.28815999999999997</v>
          </cell>
          <cell r="M34">
            <v>0.19767999999999999</v>
          </cell>
          <cell r="N34">
            <v>0.28993000000000002</v>
          </cell>
          <cell r="O34">
            <v>0.19894000000000001</v>
          </cell>
          <cell r="P34">
            <v>0.23895</v>
          </cell>
          <cell r="Q34">
            <v>0.28999000000000003</v>
          </cell>
          <cell r="R34">
            <v>0.19899</v>
          </cell>
          <cell r="S34">
            <v>0.23901</v>
          </cell>
          <cell r="T34">
            <v>0.29170000000000001</v>
          </cell>
          <cell r="U34">
            <v>0.20021</v>
          </cell>
          <cell r="V34">
            <v>0.2404</v>
          </cell>
          <cell r="W34">
            <v>0.30009000000000002</v>
          </cell>
          <cell r="Y34" t="str">
            <v>Total Electricity Cost ($/kWh)</v>
          </cell>
          <cell r="Z34">
            <v>0.23474</v>
          </cell>
          <cell r="AA34">
            <v>0.18415000000000001</v>
          </cell>
          <cell r="AB34">
            <v>0.23304000000000002</v>
          </cell>
          <cell r="AC34">
            <v>0.1971</v>
          </cell>
          <cell r="AD34">
            <v>0.21660000000000001</v>
          </cell>
          <cell r="AE34">
            <v>0.17827000000000001</v>
          </cell>
          <cell r="AF34">
            <v>0.19561000000000001</v>
          </cell>
          <cell r="AH34" t="str">
            <v>Total Electricity Cost ($/kWh)</v>
          </cell>
          <cell r="AI34">
            <v>0.14940999999999999</v>
          </cell>
          <cell r="AJ34">
            <v>0.15664</v>
          </cell>
          <cell r="AK34">
            <v>0.15745999999999999</v>
          </cell>
          <cell r="AL34">
            <v>0.17588000000000001</v>
          </cell>
          <cell r="AM34">
            <v>0.17674000000000001</v>
          </cell>
          <cell r="AN34">
            <v>0.15275</v>
          </cell>
          <cell r="AO34">
            <v>0.16652</v>
          </cell>
          <cell r="AQ34" t="str">
            <v>Total Electricity Cost ($/kWh)</v>
          </cell>
          <cell r="AR34">
            <v>0.27474999999999999</v>
          </cell>
          <cell r="AW34">
            <v>0.13871</v>
          </cell>
          <cell r="AX34">
            <v>0.13871</v>
          </cell>
        </row>
        <row r="35">
          <cell r="B35" t="str">
            <v>Average Monthly Bill ($)</v>
          </cell>
          <cell r="C35">
            <v>171.23</v>
          </cell>
          <cell r="D35">
            <v>117.46</v>
          </cell>
          <cell r="E35">
            <v>141.13</v>
          </cell>
          <cell r="F35">
            <v>175.73</v>
          </cell>
          <cell r="G35">
            <v>120.69</v>
          </cell>
          <cell r="H35">
            <v>144.81</v>
          </cell>
          <cell r="I35">
            <v>173.17</v>
          </cell>
          <cell r="J35">
            <v>118.86</v>
          </cell>
          <cell r="K35">
            <v>142.72</v>
          </cell>
          <cell r="L35">
            <v>171.17</v>
          </cell>
          <cell r="M35">
            <v>117.42</v>
          </cell>
          <cell r="N35">
            <v>172.22</v>
          </cell>
          <cell r="O35">
            <v>118.17</v>
          </cell>
          <cell r="P35">
            <v>141.94</v>
          </cell>
          <cell r="Q35">
            <v>172.25</v>
          </cell>
          <cell r="R35">
            <v>118.2</v>
          </cell>
          <cell r="S35">
            <v>141.97</v>
          </cell>
          <cell r="T35">
            <v>173.27</v>
          </cell>
          <cell r="U35">
            <v>118.92</v>
          </cell>
          <cell r="V35">
            <v>142.80000000000001</v>
          </cell>
          <cell r="W35">
            <v>178.25</v>
          </cell>
          <cell r="Y35" t="str">
            <v>Average Monthly Bill ($)</v>
          </cell>
          <cell r="Z35">
            <v>218.78</v>
          </cell>
          <cell r="AA35">
            <v>171.81</v>
          </cell>
          <cell r="AB35">
            <v>217.43</v>
          </cell>
          <cell r="AC35">
            <v>2122.1799999999998</v>
          </cell>
          <cell r="AD35">
            <v>2332.13</v>
          </cell>
          <cell r="AE35">
            <v>15801.5</v>
          </cell>
          <cell r="AF35">
            <v>17338.48</v>
          </cell>
          <cell r="AH35" t="str">
            <v>Average Monthly Bill ($)</v>
          </cell>
          <cell r="AI35">
            <v>977.29</v>
          </cell>
          <cell r="AJ35">
            <v>1024.43</v>
          </cell>
          <cell r="AK35">
            <v>1029.95</v>
          </cell>
          <cell r="AL35">
            <v>1150.26</v>
          </cell>
          <cell r="AM35">
            <v>1156.06</v>
          </cell>
          <cell r="AN35">
            <v>11521.47</v>
          </cell>
          <cell r="AO35">
            <v>12560.1</v>
          </cell>
          <cell r="AQ35" t="str">
            <v>Average Monthly Bill ($)</v>
          </cell>
          <cell r="AR35">
            <v>86</v>
          </cell>
          <cell r="AW35">
            <v>207.09</v>
          </cell>
          <cell r="AX35">
            <v>207.09</v>
          </cell>
        </row>
        <row r="37">
          <cell r="B37" t="str">
            <v>Average Monthly (kWh)</v>
          </cell>
          <cell r="C37">
            <v>594</v>
          </cell>
          <cell r="D37">
            <v>594</v>
          </cell>
          <cell r="E37">
            <v>594</v>
          </cell>
          <cell r="F37">
            <v>594</v>
          </cell>
          <cell r="G37">
            <v>594</v>
          </cell>
          <cell r="H37">
            <v>594</v>
          </cell>
          <cell r="I37">
            <v>594</v>
          </cell>
          <cell r="J37">
            <v>594</v>
          </cell>
          <cell r="K37">
            <v>594</v>
          </cell>
          <cell r="L37">
            <v>594</v>
          </cell>
          <cell r="M37">
            <v>594</v>
          </cell>
          <cell r="N37">
            <v>594</v>
          </cell>
          <cell r="O37">
            <v>594</v>
          </cell>
          <cell r="P37">
            <v>594</v>
          </cell>
          <cell r="Q37">
            <v>594</v>
          </cell>
          <cell r="R37">
            <v>594</v>
          </cell>
          <cell r="S37">
            <v>594</v>
          </cell>
          <cell r="T37">
            <v>594</v>
          </cell>
          <cell r="U37">
            <v>594</v>
          </cell>
          <cell r="V37">
            <v>594</v>
          </cell>
          <cell r="W37">
            <v>594</v>
          </cell>
          <cell r="Y37" t="str">
            <v>Average Monthly (kWh)</v>
          </cell>
          <cell r="Z37">
            <v>932</v>
          </cell>
          <cell r="AA37">
            <v>933</v>
          </cell>
          <cell r="AB37">
            <v>933</v>
          </cell>
          <cell r="AC37">
            <v>10767</v>
          </cell>
          <cell r="AD37">
            <v>10767</v>
          </cell>
          <cell r="AE37">
            <v>88638</v>
          </cell>
          <cell r="AF37">
            <v>88638</v>
          </cell>
          <cell r="AH37" t="str">
            <v>Average Monthly (kWh)</v>
          </cell>
          <cell r="AI37">
            <v>6541</v>
          </cell>
          <cell r="AJ37">
            <v>6540</v>
          </cell>
          <cell r="AK37">
            <v>6541</v>
          </cell>
          <cell r="AL37">
            <v>6540</v>
          </cell>
          <cell r="AM37">
            <v>6541</v>
          </cell>
          <cell r="AN37">
            <v>75427</v>
          </cell>
          <cell r="AO37">
            <v>75427</v>
          </cell>
          <cell r="AQ37" t="str">
            <v>Average Monthly (kWh)</v>
          </cell>
          <cell r="AR37">
            <v>313</v>
          </cell>
          <cell r="AW37">
            <v>1493</v>
          </cell>
          <cell r="AX37">
            <v>1493</v>
          </cell>
        </row>
        <row r="38">
          <cell r="B38" t="str">
            <v>Average Monthly (kW)</v>
          </cell>
          <cell r="Y38" t="str">
            <v>Average Monthly (kW)</v>
          </cell>
          <cell r="AA38">
            <v>2</v>
          </cell>
          <cell r="AC38">
            <v>24</v>
          </cell>
          <cell r="AD38">
            <v>24</v>
          </cell>
          <cell r="AE38">
            <v>172</v>
          </cell>
          <cell r="AF38">
            <v>172</v>
          </cell>
          <cell r="AH38" t="str">
            <v>Average Monthly (kW)</v>
          </cell>
          <cell r="AI38">
            <v>11</v>
          </cell>
          <cell r="AJ38">
            <v>11</v>
          </cell>
          <cell r="AK38">
            <v>11</v>
          </cell>
          <cell r="AL38">
            <v>11</v>
          </cell>
          <cell r="AM38">
            <v>11</v>
          </cell>
          <cell r="AN38">
            <v>117</v>
          </cell>
          <cell r="AO38">
            <v>117</v>
          </cell>
          <cell r="AQ38" t="str">
            <v>Average Monthly (kW)</v>
          </cell>
        </row>
        <row r="44">
          <cell r="B44" t="str">
            <v>RATE SCHEDULE:</v>
          </cell>
          <cell r="C44" t="str">
            <v>D</v>
          </cell>
          <cell r="D44" t="str">
            <v>D-CARE</v>
          </cell>
          <cell r="E44" t="str">
            <v>D-FERA</v>
          </cell>
          <cell r="F44" t="str">
            <v>TOU-D-A</v>
          </cell>
          <cell r="G44" t="str">
            <v>TOU-D-A-CARE</v>
          </cell>
          <cell r="H44" t="str">
            <v>TOU-D-A-FERA</v>
          </cell>
          <cell r="I44" t="str">
            <v>TOU-D-B</v>
          </cell>
          <cell r="J44" t="str">
            <v>TOU-D-B-CARE</v>
          </cell>
          <cell r="K44" t="str">
            <v>TOU-D-B-FERA</v>
          </cell>
          <cell r="L44" t="str">
            <v>TOU-D-T</v>
          </cell>
          <cell r="M44" t="str">
            <v>TOU-D-T-CARE</v>
          </cell>
          <cell r="N44" t="str">
            <v>TOU-D-4</v>
          </cell>
          <cell r="O44" t="str">
            <v>TOU-D-4-CARE</v>
          </cell>
          <cell r="P44" t="str">
            <v>TOU-D-4-FERA</v>
          </cell>
          <cell r="Q44" t="str">
            <v>TOU-D-5</v>
          </cell>
          <cell r="R44" t="str">
            <v>TOU-D-5-CARE</v>
          </cell>
          <cell r="S44" t="str">
            <v>TOU-D-5-FERA</v>
          </cell>
          <cell r="T44" t="str">
            <v>TOU-D-PRIME</v>
          </cell>
          <cell r="U44" t="str">
            <v>TOU-D-PRIME-CARE</v>
          </cell>
          <cell r="V44" t="str">
            <v>TOU-D-PRIME-FERA</v>
          </cell>
          <cell r="W44" t="str">
            <v>TOU-EV-1</v>
          </cell>
          <cell r="Y44" t="str">
            <v>RATE SCHEDULE:</v>
          </cell>
          <cell r="Z44" t="str">
            <v>TOU-GS-1-A</v>
          </cell>
          <cell r="AA44" t="str">
            <v>TOU-GS-1-D</v>
          </cell>
          <cell r="AB44" t="str">
            <v>TOU-GS-1-E</v>
          </cell>
          <cell r="AC44" t="str">
            <v>TOU-GS-2-D</v>
          </cell>
          <cell r="AD44" t="str">
            <v>TOU-GS-2-E</v>
          </cell>
          <cell r="AE44" t="str">
            <v>TOU-GS-3-D</v>
          </cell>
          <cell r="AF44" t="str">
            <v>TOU-GS-3-E</v>
          </cell>
          <cell r="AH44" t="str">
            <v>RATE SCHEDULE:</v>
          </cell>
          <cell r="AI44" t="str">
            <v>TOU-PA-2-B</v>
          </cell>
          <cell r="AJ44" t="str">
            <v>TOU-PA-2-D</v>
          </cell>
          <cell r="AK44" t="str">
            <v>TOU-PA-2-D-5TO8</v>
          </cell>
          <cell r="AL44" t="str">
            <v>TOU-PA-2-E</v>
          </cell>
          <cell r="AM44" t="str">
            <v>TOU-PA-2-E-5TO8</v>
          </cell>
          <cell r="AN44" t="str">
            <v>TOU-PA-3-D</v>
          </cell>
          <cell r="AO44" t="str">
            <v>TOU-PA-3-E</v>
          </cell>
          <cell r="AQ44" t="str">
            <v>RATE SCHEDULE:</v>
          </cell>
          <cell r="AR44" t="str">
            <v>TC-1</v>
          </cell>
          <cell r="AS44" t="str">
            <v>DWL-A</v>
          </cell>
          <cell r="AT44" t="str">
            <v>LS-1</v>
          </cell>
          <cell r="AU44" t="str">
            <v>LS-2</v>
          </cell>
          <cell r="AV44" t="str">
            <v>OL-1</v>
          </cell>
          <cell r="AW44" t="str">
            <v>AL-2-F</v>
          </cell>
          <cell r="AX44" t="str">
            <v>LS-3</v>
          </cell>
        </row>
        <row r="46">
          <cell r="B46" t="str">
            <v>Delivery Rate ($/kWh)</v>
          </cell>
          <cell r="C46">
            <v>0.17882000000000001</v>
          </cell>
          <cell r="D46">
            <v>9.4109999999999999E-2</v>
          </cell>
          <cell r="E46">
            <v>0.12814999999999999</v>
          </cell>
          <cell r="F46">
            <v>0.18475</v>
          </cell>
          <cell r="G46">
            <v>9.7890000000000005E-2</v>
          </cell>
          <cell r="H46">
            <v>0.13270000000000001</v>
          </cell>
          <cell r="I46">
            <v>0.17943999999999999</v>
          </cell>
          <cell r="J46">
            <v>9.3810000000000004E-2</v>
          </cell>
          <cell r="K46">
            <v>0.12817999999999999</v>
          </cell>
          <cell r="L46">
            <v>0.17671999999999999</v>
          </cell>
          <cell r="M46">
            <v>9.2039999999999997E-2</v>
          </cell>
          <cell r="N46">
            <v>0.18065999999999999</v>
          </cell>
          <cell r="O46">
            <v>9.5469999999999999E-2</v>
          </cell>
          <cell r="P46">
            <v>0.12967999999999999</v>
          </cell>
          <cell r="Q46">
            <v>0.18071000000000001</v>
          </cell>
          <cell r="R46">
            <v>9.5509999999999998E-2</v>
          </cell>
          <cell r="S46">
            <v>0.12973000000000001</v>
          </cell>
          <cell r="T46">
            <v>0.18243000000000001</v>
          </cell>
          <cell r="U46">
            <v>9.6740000000000007E-2</v>
          </cell>
          <cell r="V46">
            <v>0.13113</v>
          </cell>
          <cell r="W46">
            <v>0.18792</v>
          </cell>
          <cell r="Y46" t="str">
            <v>Delivery Rate ($/kWh)</v>
          </cell>
          <cell r="Z46">
            <v>0.13575999999999999</v>
          </cell>
          <cell r="AA46">
            <v>0.10186000000000001</v>
          </cell>
          <cell r="AB46">
            <v>0.13636000000000001</v>
          </cell>
          <cell r="AC46">
            <v>0.11157</v>
          </cell>
          <cell r="AD46">
            <v>0.12471</v>
          </cell>
          <cell r="AE46">
            <v>9.2469999999999997E-2</v>
          </cell>
          <cell r="AF46">
            <v>0.10415000000000001</v>
          </cell>
          <cell r="AH46" t="str">
            <v>Delivery Rate ($/kWh)</v>
          </cell>
          <cell r="AI46">
            <v>6.6790000000000002E-2</v>
          </cell>
          <cell r="AJ46">
            <v>7.6369999999999993E-2</v>
          </cell>
          <cell r="AL46">
            <v>8.3970000000000003E-2</v>
          </cell>
          <cell r="AN46">
            <v>6.7349999999999993E-2</v>
          </cell>
          <cell r="AO46">
            <v>7.2779999999999997E-2</v>
          </cell>
          <cell r="AQ46" t="str">
            <v>Delivery Rate ($/kWh)</v>
          </cell>
          <cell r="AR46">
            <v>0.18028</v>
          </cell>
          <cell r="AT46">
            <v>0.11328000000000001</v>
          </cell>
          <cell r="AU46">
            <v>0.11328000000000001</v>
          </cell>
          <cell r="AV46">
            <v>0.11328000000000001</v>
          </cell>
          <cell r="AW46">
            <v>4.4069999999999998E-2</v>
          </cell>
          <cell r="AX46">
            <v>4.4069999999999998E-2</v>
          </cell>
        </row>
        <row r="47">
          <cell r="B47" t="str">
            <v>Generation Rate  ($/kWh)</v>
          </cell>
          <cell r="C47">
            <v>7.9810000000000006E-2</v>
          </cell>
          <cell r="D47">
            <v>7.9810000000000006E-2</v>
          </cell>
          <cell r="E47">
            <v>7.9810000000000006E-2</v>
          </cell>
          <cell r="F47">
            <v>8.1629999999999994E-2</v>
          </cell>
          <cell r="G47">
            <v>8.1629999999999994E-2</v>
          </cell>
          <cell r="H47">
            <v>8.1629999999999994E-2</v>
          </cell>
          <cell r="I47">
            <v>8.2720000000000002E-2</v>
          </cell>
          <cell r="J47">
            <v>8.2720000000000002E-2</v>
          </cell>
          <cell r="K47">
            <v>8.2720000000000002E-2</v>
          </cell>
          <cell r="L47">
            <v>8.2000000000000003E-2</v>
          </cell>
          <cell r="M47">
            <v>8.2000000000000003E-2</v>
          </cell>
          <cell r="N47">
            <v>7.9630000000000006E-2</v>
          </cell>
          <cell r="O47">
            <v>7.9630000000000006E-2</v>
          </cell>
          <cell r="P47">
            <v>7.9630000000000006E-2</v>
          </cell>
          <cell r="Q47">
            <v>7.9640000000000002E-2</v>
          </cell>
          <cell r="R47">
            <v>7.9640000000000002E-2</v>
          </cell>
          <cell r="S47">
            <v>7.9640000000000002E-2</v>
          </cell>
          <cell r="T47">
            <v>7.961E-2</v>
          </cell>
          <cell r="U47">
            <v>7.961E-2</v>
          </cell>
          <cell r="V47">
            <v>7.961E-2</v>
          </cell>
          <cell r="W47">
            <v>8.2809999999999995E-2</v>
          </cell>
          <cell r="Y47" t="str">
            <v>Generation Rate  ($/kWh)</v>
          </cell>
          <cell r="Z47">
            <v>8.6749999999999994E-2</v>
          </cell>
          <cell r="AA47">
            <v>6.8360000000000004E-2</v>
          </cell>
          <cell r="AB47">
            <v>8.4209999999999993E-2</v>
          </cell>
          <cell r="AC47">
            <v>6.404E-2</v>
          </cell>
          <cell r="AD47">
            <v>7.1059999999999998E-2</v>
          </cell>
          <cell r="AE47">
            <v>5.7970000000000001E-2</v>
          </cell>
          <cell r="AF47">
            <v>6.4199999999999993E-2</v>
          </cell>
          <cell r="AH47" t="str">
            <v>Generation Rate  ($/kWh)</v>
          </cell>
          <cell r="AI47">
            <v>5.6500000000000002E-2</v>
          </cell>
          <cell r="AJ47">
            <v>5.389E-2</v>
          </cell>
          <cell r="AL47">
            <v>6.6729999999999998E-2</v>
          </cell>
          <cell r="AN47">
            <v>4.7309999999999998E-2</v>
          </cell>
          <cell r="AO47">
            <v>5.6509999999999998E-2</v>
          </cell>
          <cell r="AQ47" t="str">
            <v>Generation Rate  ($/kWh)</v>
          </cell>
          <cell r="AR47">
            <v>6.0810000000000003E-2</v>
          </cell>
          <cell r="AT47">
            <v>3.517E-2</v>
          </cell>
          <cell r="AU47">
            <v>3.517E-2</v>
          </cell>
          <cell r="AV47">
            <v>3.517E-2</v>
          </cell>
          <cell r="AW47">
            <v>3.517E-2</v>
          </cell>
          <cell r="AX47">
            <v>3.517E-2</v>
          </cell>
        </row>
        <row r="48">
          <cell r="B48" t="str">
            <v>Surcharges ($/kWh)</v>
          </cell>
          <cell r="C48">
            <v>3.1940000000000003E-2</v>
          </cell>
          <cell r="D48">
            <v>2.614E-2</v>
          </cell>
          <cell r="E48">
            <v>3.1940000000000003E-2</v>
          </cell>
          <cell r="F48">
            <v>3.1960000000000002E-2</v>
          </cell>
          <cell r="G48">
            <v>2.6159999999999999E-2</v>
          </cell>
          <cell r="H48">
            <v>3.1960000000000002E-2</v>
          </cell>
          <cell r="I48">
            <v>3.1969999999999998E-2</v>
          </cell>
          <cell r="J48">
            <v>2.6169999999999999E-2</v>
          </cell>
          <cell r="K48">
            <v>3.1969999999999998E-2</v>
          </cell>
          <cell r="L48">
            <v>3.1960000000000002E-2</v>
          </cell>
          <cell r="M48">
            <v>2.6159999999999999E-2</v>
          </cell>
          <cell r="N48">
            <v>3.1940000000000003E-2</v>
          </cell>
          <cell r="O48">
            <v>2.614E-2</v>
          </cell>
          <cell r="P48">
            <v>3.1940000000000003E-2</v>
          </cell>
          <cell r="Q48">
            <v>3.1940000000000003E-2</v>
          </cell>
          <cell r="R48">
            <v>2.614E-2</v>
          </cell>
          <cell r="S48">
            <v>3.1940000000000003E-2</v>
          </cell>
          <cell r="T48">
            <v>3.1940000000000003E-2</v>
          </cell>
          <cell r="U48">
            <v>2.614E-2</v>
          </cell>
          <cell r="V48">
            <v>3.1940000000000003E-2</v>
          </cell>
          <cell r="W48">
            <v>3.1969999999999998E-2</v>
          </cell>
          <cell r="Y48" t="str">
            <v>Surcharges ($/kWh)</v>
          </cell>
          <cell r="Z48">
            <v>2.622E-2</v>
          </cell>
          <cell r="AA48">
            <v>2.6069999999999999E-2</v>
          </cell>
          <cell r="AB48">
            <v>2.6200000000000001E-2</v>
          </cell>
          <cell r="AC48">
            <v>2.6349999999999998E-2</v>
          </cell>
          <cell r="AD48">
            <v>2.64E-2</v>
          </cell>
          <cell r="AE48">
            <v>2.528E-2</v>
          </cell>
          <cell r="AF48">
            <v>2.5329999999999998E-2</v>
          </cell>
          <cell r="AH48" t="str">
            <v>Surcharges ($/kWh)</v>
          </cell>
          <cell r="AI48">
            <v>2.487E-2</v>
          </cell>
          <cell r="AJ48">
            <v>2.4850000000000001E-2</v>
          </cell>
          <cell r="AL48">
            <v>2.496E-2</v>
          </cell>
          <cell r="AN48">
            <v>2.4129999999999999E-2</v>
          </cell>
          <cell r="AO48">
            <v>2.4209999999999999E-2</v>
          </cell>
          <cell r="AQ48" t="str">
            <v>Surcharges ($/kWh)</v>
          </cell>
          <cell r="AR48">
            <v>2.4340000000000001E-2</v>
          </cell>
          <cell r="AT48">
            <v>2.3060000000000001E-2</v>
          </cell>
          <cell r="AU48">
            <v>2.3060000000000001E-2</v>
          </cell>
          <cell r="AV48">
            <v>2.3060000000000001E-2</v>
          </cell>
          <cell r="AW48">
            <v>2.307E-2</v>
          </cell>
          <cell r="AX48">
            <v>2.307E-2</v>
          </cell>
        </row>
        <row r="49">
          <cell r="B49" t="str">
            <v>Total Electricity Cost ($/kWh)</v>
          </cell>
          <cell r="C49">
            <v>0.29057000000000005</v>
          </cell>
          <cell r="D49">
            <v>0.20006000000000002</v>
          </cell>
          <cell r="E49">
            <v>0.23989999999999997</v>
          </cell>
          <cell r="F49">
            <v>0.29833999999999999</v>
          </cell>
          <cell r="G49">
            <v>0.20568</v>
          </cell>
          <cell r="H49">
            <v>0.24629000000000001</v>
          </cell>
          <cell r="I49">
            <v>0.29413</v>
          </cell>
          <cell r="J49">
            <v>0.20270000000000002</v>
          </cell>
          <cell r="K49">
            <v>0.24286999999999997</v>
          </cell>
          <cell r="L49">
            <v>0.29067999999999999</v>
          </cell>
          <cell r="M49">
            <v>0.20019999999999999</v>
          </cell>
          <cell r="N49">
            <v>0.29223000000000005</v>
          </cell>
          <cell r="O49">
            <v>0.20124</v>
          </cell>
          <cell r="P49">
            <v>0.24124999999999999</v>
          </cell>
          <cell r="Q49">
            <v>0.29229000000000005</v>
          </cell>
          <cell r="R49">
            <v>0.20129</v>
          </cell>
          <cell r="S49">
            <v>0.24131</v>
          </cell>
          <cell r="T49">
            <v>0.29398000000000002</v>
          </cell>
          <cell r="U49">
            <v>0.20249</v>
          </cell>
          <cell r="V49">
            <v>0.24267999999999998</v>
          </cell>
          <cell r="W49">
            <v>0.30270000000000002</v>
          </cell>
          <cell r="Y49" t="str">
            <v>Total Electricity Cost ($/kWh)</v>
          </cell>
          <cell r="Z49">
            <v>0.24872999999999998</v>
          </cell>
          <cell r="AA49">
            <v>0.19629000000000002</v>
          </cell>
          <cell r="AB49">
            <v>0.24676999999999999</v>
          </cell>
          <cell r="AC49">
            <v>0.20195999999999997</v>
          </cell>
          <cell r="AD49">
            <v>0.22217000000000001</v>
          </cell>
          <cell r="AE49">
            <v>0.17571999999999999</v>
          </cell>
          <cell r="AF49">
            <v>0.19367999999999999</v>
          </cell>
          <cell r="AH49" t="str">
            <v>Total Electricity Cost ($/kWh)</v>
          </cell>
          <cell r="AI49">
            <v>0.14816000000000001</v>
          </cell>
          <cell r="AJ49">
            <v>0.15511</v>
          </cell>
          <cell r="AL49">
            <v>0.17566000000000001</v>
          </cell>
          <cell r="AN49">
            <v>0.13878999999999997</v>
          </cell>
          <cell r="AO49">
            <v>0.1535</v>
          </cell>
          <cell r="AQ49" t="str">
            <v>Total Electricity Cost ($/kWh)</v>
          </cell>
          <cell r="AR49">
            <v>0.26543</v>
          </cell>
          <cell r="AT49">
            <v>0.17151</v>
          </cell>
          <cell r="AU49">
            <v>0.17151</v>
          </cell>
          <cell r="AV49">
            <v>0.17151</v>
          </cell>
          <cell r="AW49">
            <v>0.10231000000000001</v>
          </cell>
          <cell r="AX49">
            <v>0.10231000000000001</v>
          </cell>
        </row>
        <row r="50">
          <cell r="B50" t="str">
            <v>Average Monthly Bill ($)</v>
          </cell>
          <cell r="C50">
            <v>172.6</v>
          </cell>
          <cell r="D50">
            <v>118.84</v>
          </cell>
          <cell r="E50">
            <v>142.5</v>
          </cell>
          <cell r="F50">
            <v>177.21</v>
          </cell>
          <cell r="G50">
            <v>122.17</v>
          </cell>
          <cell r="H50">
            <v>146.30000000000001</v>
          </cell>
          <cell r="I50">
            <v>174.71</v>
          </cell>
          <cell r="J50">
            <v>120.4</v>
          </cell>
          <cell r="K50">
            <v>144.26</v>
          </cell>
          <cell r="L50">
            <v>172.66</v>
          </cell>
          <cell r="M50">
            <v>118.92</v>
          </cell>
          <cell r="N50">
            <v>173.58</v>
          </cell>
          <cell r="O50">
            <v>119.54</v>
          </cell>
          <cell r="P50">
            <v>143.30000000000001</v>
          </cell>
          <cell r="Q50">
            <v>173.62</v>
          </cell>
          <cell r="R50">
            <v>119.57</v>
          </cell>
          <cell r="S50">
            <v>143.34</v>
          </cell>
          <cell r="T50">
            <v>174.62</v>
          </cell>
          <cell r="U50">
            <v>120.28</v>
          </cell>
          <cell r="V50">
            <v>144.15</v>
          </cell>
          <cell r="W50">
            <v>179.8</v>
          </cell>
          <cell r="Y50" t="str">
            <v>Average Monthly Bill ($)</v>
          </cell>
          <cell r="Z50">
            <v>231.82</v>
          </cell>
          <cell r="AA50">
            <v>183.14</v>
          </cell>
          <cell r="AB50">
            <v>230.24</v>
          </cell>
          <cell r="AC50">
            <v>2174.5</v>
          </cell>
          <cell r="AD50">
            <v>2392.1</v>
          </cell>
          <cell r="AE50">
            <v>15575.47</v>
          </cell>
          <cell r="AF50">
            <v>17167.41</v>
          </cell>
          <cell r="AH50" t="str">
            <v>Average Monthly Bill ($)</v>
          </cell>
          <cell r="AI50">
            <v>969.11</v>
          </cell>
          <cell r="AJ50">
            <v>1014.42</v>
          </cell>
          <cell r="AL50">
            <v>1148.82</v>
          </cell>
          <cell r="AN50">
            <v>10468.51</v>
          </cell>
          <cell r="AO50">
            <v>11578.04</v>
          </cell>
          <cell r="AQ50" t="str">
            <v>Average Monthly Bill ($)</v>
          </cell>
          <cell r="AR50">
            <v>83.08</v>
          </cell>
          <cell r="AT50">
            <v>256.06</v>
          </cell>
          <cell r="AU50">
            <v>256.06</v>
          </cell>
          <cell r="AV50">
            <v>256.06</v>
          </cell>
          <cell r="AW50">
            <v>152.75</v>
          </cell>
          <cell r="AX50">
            <v>152.75</v>
          </cell>
        </row>
        <row r="52">
          <cell r="B52" t="str">
            <v>Average Monthly (kWh)</v>
          </cell>
          <cell r="C52">
            <v>594</v>
          </cell>
          <cell r="D52">
            <v>594</v>
          </cell>
          <cell r="E52">
            <v>594</v>
          </cell>
          <cell r="F52">
            <v>594</v>
          </cell>
          <cell r="G52">
            <v>594</v>
          </cell>
          <cell r="H52">
            <v>594</v>
          </cell>
          <cell r="I52">
            <v>594</v>
          </cell>
          <cell r="J52">
            <v>594</v>
          </cell>
          <cell r="K52">
            <v>594</v>
          </cell>
          <cell r="L52">
            <v>594</v>
          </cell>
          <cell r="M52">
            <v>594</v>
          </cell>
          <cell r="N52">
            <v>594</v>
          </cell>
          <cell r="O52">
            <v>594</v>
          </cell>
          <cell r="P52">
            <v>594</v>
          </cell>
          <cell r="Q52">
            <v>594</v>
          </cell>
          <cell r="R52">
            <v>594</v>
          </cell>
          <cell r="S52">
            <v>594</v>
          </cell>
          <cell r="T52">
            <v>594</v>
          </cell>
          <cell r="U52">
            <v>594</v>
          </cell>
          <cell r="V52">
            <v>594</v>
          </cell>
          <cell r="W52">
            <v>594</v>
          </cell>
          <cell r="Y52" t="str">
            <v>Average Monthly (kWh)</v>
          </cell>
          <cell r="Z52">
            <v>932</v>
          </cell>
          <cell r="AA52">
            <v>933</v>
          </cell>
          <cell r="AB52">
            <v>933</v>
          </cell>
          <cell r="AC52">
            <v>10767</v>
          </cell>
          <cell r="AD52">
            <v>10767</v>
          </cell>
          <cell r="AE52">
            <v>88638</v>
          </cell>
          <cell r="AF52">
            <v>88638</v>
          </cell>
          <cell r="AH52" t="str">
            <v>Average Monthly (kWh)</v>
          </cell>
          <cell r="AI52">
            <v>6541</v>
          </cell>
          <cell r="AJ52">
            <v>6540</v>
          </cell>
          <cell r="AL52">
            <v>6540</v>
          </cell>
          <cell r="AN52">
            <v>75427</v>
          </cell>
          <cell r="AO52">
            <v>75427</v>
          </cell>
          <cell r="AQ52" t="str">
            <v>Average Monthly (kWh)</v>
          </cell>
          <cell r="AR52">
            <v>313</v>
          </cell>
          <cell r="AT52">
            <v>1493</v>
          </cell>
          <cell r="AU52">
            <v>1493</v>
          </cell>
          <cell r="AV52">
            <v>1493</v>
          </cell>
          <cell r="AW52">
            <v>1493</v>
          </cell>
          <cell r="AX52">
            <v>1493</v>
          </cell>
        </row>
        <row r="53">
          <cell r="B53" t="str">
            <v>Average Monthly (kW)</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Y53" t="str">
            <v>Average Monthly (kW)</v>
          </cell>
          <cell r="Z53" t="str">
            <v/>
          </cell>
          <cell r="AA53">
            <v>2</v>
          </cell>
          <cell r="AB53" t="str">
            <v/>
          </cell>
          <cell r="AC53">
            <v>24</v>
          </cell>
          <cell r="AH53" t="str">
            <v>Average Monthly (kW)</v>
          </cell>
          <cell r="AI53">
            <v>11</v>
          </cell>
          <cell r="AJ53">
            <v>11</v>
          </cell>
          <cell r="AL53" t="str">
            <v/>
          </cell>
          <cell r="AM53" t="str">
            <v/>
          </cell>
          <cell r="AN53">
            <v>117</v>
          </cell>
          <cell r="AO53" t="str">
            <v/>
          </cell>
          <cell r="AQ53" t="str">
            <v>Average Monthly (kW)</v>
          </cell>
          <cell r="AR53" t="str">
            <v/>
          </cell>
          <cell r="AT53" t="str">
            <v/>
          </cell>
          <cell r="AU53" t="str">
            <v/>
          </cell>
          <cell r="AV53" t="str">
            <v/>
          </cell>
          <cell r="AW53" t="str">
            <v/>
          </cell>
          <cell r="AX53" t="str">
            <v/>
          </cell>
        </row>
        <row r="57">
          <cell r="B57" t="str">
            <v>RATE SCHEDULE:</v>
          </cell>
          <cell r="C57" t="str">
            <v>D</v>
          </cell>
          <cell r="D57" t="str">
            <v>D-CARE</v>
          </cell>
          <cell r="E57" t="str">
            <v>D-FERA</v>
          </cell>
          <cell r="F57" t="str">
            <v>TOU-D-A</v>
          </cell>
          <cell r="G57" t="str">
            <v>TOU-D-A-CARE</v>
          </cell>
          <cell r="H57" t="str">
            <v>TOU-D-A-FERA</v>
          </cell>
          <cell r="I57" t="str">
            <v>TOU-D-B</v>
          </cell>
          <cell r="J57" t="str">
            <v>TOU-D-B-CARE</v>
          </cell>
          <cell r="K57" t="str">
            <v>TOU-D-B-FERA</v>
          </cell>
          <cell r="L57" t="str">
            <v>TOU-D-T</v>
          </cell>
          <cell r="M57" t="str">
            <v>TOU-D-T-CARE</v>
          </cell>
          <cell r="N57" t="str">
            <v>TOU-D-4</v>
          </cell>
          <cell r="O57" t="str">
            <v>TOU-D-4-CARE</v>
          </cell>
          <cell r="P57" t="str">
            <v>TOU-D-4-FERA</v>
          </cell>
          <cell r="Q57" t="str">
            <v>TOU-D-5</v>
          </cell>
          <cell r="R57" t="str">
            <v>TOU-D-5-CARE</v>
          </cell>
          <cell r="S57" t="str">
            <v>TOU-D-5-FERA</v>
          </cell>
          <cell r="T57" t="str">
            <v>TOU-D-PRIME</v>
          </cell>
          <cell r="U57" t="str">
            <v>TOU-D-PRIME-CARE</v>
          </cell>
          <cell r="V57" t="str">
            <v>TOU-D-PRIME-FERA</v>
          </cell>
          <cell r="W57" t="str">
            <v>TOU-EV-1</v>
          </cell>
          <cell r="Y57" t="str">
            <v>RATE SCHEDULE:</v>
          </cell>
          <cell r="Z57" t="str">
            <v>TOU-GS-1-A</v>
          </cell>
          <cell r="AA57" t="str">
            <v>TOU-GS-1-D</v>
          </cell>
          <cell r="AB57" t="str">
            <v>TOU-GS-1-E</v>
          </cell>
          <cell r="AC57" t="str">
            <v>TOU-GS-2-D</v>
          </cell>
          <cell r="AD57" t="str">
            <v>TOU-GS-2-E</v>
          </cell>
          <cell r="AE57" t="str">
            <v>TOU-GS-3-D</v>
          </cell>
          <cell r="AF57" t="str">
            <v>TOU-GS-3-E</v>
          </cell>
          <cell r="AH57" t="str">
            <v>RATE SCHEDULE:</v>
          </cell>
          <cell r="AI57" t="str">
            <v>TOU-PA-2-B</v>
          </cell>
          <cell r="AJ57" t="str">
            <v>TOU-PA-2-D</v>
          </cell>
          <cell r="AK57" t="str">
            <v>TOU-PA-2-D-5TO8</v>
          </cell>
          <cell r="AL57" t="str">
            <v>TOU-PA-2-E</v>
          </cell>
          <cell r="AM57" t="str">
            <v>TOU-PA-2-E-5TO8</v>
          </cell>
          <cell r="AN57" t="str">
            <v>TOU-PA-3-D</v>
          </cell>
          <cell r="AO57" t="str">
            <v>TOU-PA-3-E</v>
          </cell>
          <cell r="AQ57" t="str">
            <v>RATE SCHEDULE:</v>
          </cell>
          <cell r="AR57" t="str">
            <v>TC-1</v>
          </cell>
          <cell r="AS57" t="str">
            <v>DWL-A</v>
          </cell>
          <cell r="AT57" t="str">
            <v>LS-1</v>
          </cell>
          <cell r="AU57" t="str">
            <v>LS-2</v>
          </cell>
          <cell r="AV57" t="str">
            <v>OL-1</v>
          </cell>
          <cell r="AW57" t="str">
            <v>AL-2-F</v>
          </cell>
          <cell r="AX57" t="str">
            <v>LS-3</v>
          </cell>
        </row>
        <row r="59">
          <cell r="B59" t="str">
            <v>Delivery Rate ($/kWh)</v>
          </cell>
          <cell r="C59">
            <v>0.17882000000000001</v>
          </cell>
          <cell r="D59">
            <v>9.4109999999999999E-2</v>
          </cell>
          <cell r="E59">
            <v>0.12814999999999999</v>
          </cell>
          <cell r="F59">
            <v>0.18475</v>
          </cell>
          <cell r="G59">
            <v>9.7890000000000005E-2</v>
          </cell>
          <cell r="H59">
            <v>0.13270000000000001</v>
          </cell>
          <cell r="I59">
            <v>0.17943999999999999</v>
          </cell>
          <cell r="J59">
            <v>9.3810000000000004E-2</v>
          </cell>
          <cell r="K59">
            <v>0.12817999999999999</v>
          </cell>
          <cell r="L59">
            <v>0.17671999999999999</v>
          </cell>
          <cell r="M59">
            <v>9.2039999999999997E-2</v>
          </cell>
          <cell r="N59">
            <v>0.18065999999999999</v>
          </cell>
          <cell r="O59">
            <v>9.5469999999999999E-2</v>
          </cell>
          <cell r="P59">
            <v>0.12967999999999999</v>
          </cell>
          <cell r="Q59">
            <v>0.18071000000000001</v>
          </cell>
          <cell r="R59">
            <v>9.5509999999999998E-2</v>
          </cell>
          <cell r="S59">
            <v>0.12973000000000001</v>
          </cell>
          <cell r="T59">
            <v>0.18243000000000001</v>
          </cell>
          <cell r="U59">
            <v>9.6740000000000007E-2</v>
          </cell>
          <cell r="V59">
            <v>0.13113</v>
          </cell>
          <cell r="W59">
            <v>0.18792</v>
          </cell>
          <cell r="Y59" t="str">
            <v>Delivery Rate ($/kWh)</v>
          </cell>
          <cell r="Z59">
            <v>0.13575999999999999</v>
          </cell>
          <cell r="AA59">
            <v>0.10186000000000001</v>
          </cell>
          <cell r="AB59">
            <v>0.13636000000000001</v>
          </cell>
          <cell r="AC59">
            <v>0.11157</v>
          </cell>
          <cell r="AD59">
            <v>0.12471</v>
          </cell>
          <cell r="AE59">
            <v>9.2469999999999997E-2</v>
          </cell>
          <cell r="AF59">
            <v>0.10415000000000001</v>
          </cell>
          <cell r="AH59" t="str">
            <v>Delivery Rate ($/kWh)</v>
          </cell>
          <cell r="AI59">
            <v>6.6790000000000002E-2</v>
          </cell>
          <cell r="AJ59">
            <v>7.6369999999999993E-2</v>
          </cell>
          <cell r="AL59">
            <v>8.3970000000000003E-2</v>
          </cell>
          <cell r="AN59">
            <v>6.7349999999999993E-2</v>
          </cell>
          <cell r="AO59">
            <v>7.2779999999999997E-2</v>
          </cell>
          <cell r="AQ59" t="str">
            <v>Delivery Rate ($/kWh)</v>
          </cell>
          <cell r="AR59">
            <v>0.18028</v>
          </cell>
          <cell r="AT59">
            <v>0.11328000000000001</v>
          </cell>
          <cell r="AU59">
            <v>0.11328000000000001</v>
          </cell>
          <cell r="AV59">
            <v>0.11328000000000001</v>
          </cell>
          <cell r="AW59">
            <v>4.4069999999999998E-2</v>
          </cell>
          <cell r="AX59">
            <v>4.4069999999999998E-2</v>
          </cell>
        </row>
        <row r="60">
          <cell r="B60" t="str">
            <v>Generation Rate  ($/kWh)</v>
          </cell>
          <cell r="C60">
            <v>7.9810000000000006E-2</v>
          </cell>
          <cell r="D60">
            <v>7.9810000000000006E-2</v>
          </cell>
          <cell r="E60">
            <v>7.9810000000000006E-2</v>
          </cell>
          <cell r="F60">
            <v>8.1629999999999994E-2</v>
          </cell>
          <cell r="G60">
            <v>8.1629999999999994E-2</v>
          </cell>
          <cell r="H60">
            <v>8.1629999999999994E-2</v>
          </cell>
          <cell r="I60">
            <v>8.2720000000000002E-2</v>
          </cell>
          <cell r="J60">
            <v>8.2720000000000002E-2</v>
          </cell>
          <cell r="K60">
            <v>8.2720000000000002E-2</v>
          </cell>
          <cell r="L60">
            <v>8.2000000000000003E-2</v>
          </cell>
          <cell r="M60">
            <v>8.2000000000000003E-2</v>
          </cell>
          <cell r="N60">
            <v>7.9630000000000006E-2</v>
          </cell>
          <cell r="O60">
            <v>7.9630000000000006E-2</v>
          </cell>
          <cell r="P60">
            <v>7.9630000000000006E-2</v>
          </cell>
          <cell r="Q60">
            <v>7.9640000000000002E-2</v>
          </cell>
          <cell r="R60">
            <v>7.9640000000000002E-2</v>
          </cell>
          <cell r="S60">
            <v>7.9640000000000002E-2</v>
          </cell>
          <cell r="T60">
            <v>7.961E-2</v>
          </cell>
          <cell r="U60">
            <v>7.961E-2</v>
          </cell>
          <cell r="V60">
            <v>7.961E-2</v>
          </cell>
          <cell r="W60">
            <v>8.2809999999999995E-2</v>
          </cell>
          <cell r="Y60" t="str">
            <v>Generation Rate  ($/kWh)</v>
          </cell>
          <cell r="Z60">
            <v>9.0749999999999997E-2</v>
          </cell>
          <cell r="AA60">
            <v>7.2360000000000008E-2</v>
          </cell>
          <cell r="AB60">
            <v>8.8209999999999997E-2</v>
          </cell>
          <cell r="AC60">
            <v>6.8040000000000003E-2</v>
          </cell>
          <cell r="AD60">
            <v>7.5060000000000002E-2</v>
          </cell>
          <cell r="AE60">
            <v>6.1969999999999997E-2</v>
          </cell>
          <cell r="AF60">
            <v>6.8199999999999997E-2</v>
          </cell>
          <cell r="AH60" t="str">
            <v>Generation Rate  ($/kWh)</v>
          </cell>
          <cell r="AI60">
            <v>6.0499999999999998E-2</v>
          </cell>
          <cell r="AJ60">
            <v>5.7889999999999997E-2</v>
          </cell>
          <cell r="AL60">
            <v>7.0730000000000001E-2</v>
          </cell>
          <cell r="AN60">
            <v>5.1309999999999995E-2</v>
          </cell>
          <cell r="AO60">
            <v>6.0509999999999994E-2</v>
          </cell>
          <cell r="AQ60" t="str">
            <v>Generation Rate  ($/kWh)</v>
          </cell>
          <cell r="AR60">
            <v>6.4810000000000006E-2</v>
          </cell>
          <cell r="AT60">
            <v>3.9169999999999996E-2</v>
          </cell>
          <cell r="AU60">
            <v>3.9169999999999996E-2</v>
          </cell>
          <cell r="AV60">
            <v>3.9169999999999996E-2</v>
          </cell>
          <cell r="AW60">
            <v>3.9169999999999996E-2</v>
          </cell>
          <cell r="AX60">
            <v>3.9169999999999996E-2</v>
          </cell>
        </row>
        <row r="61">
          <cell r="B61" t="str">
            <v>Surcharges ($/kWh)</v>
          </cell>
          <cell r="C61">
            <v>3.1940000000000003E-2</v>
          </cell>
          <cell r="D61">
            <v>2.614E-2</v>
          </cell>
          <cell r="E61">
            <v>3.1940000000000003E-2</v>
          </cell>
          <cell r="F61">
            <v>3.1960000000000002E-2</v>
          </cell>
          <cell r="G61">
            <v>2.6159999999999999E-2</v>
          </cell>
          <cell r="H61">
            <v>3.1960000000000002E-2</v>
          </cell>
          <cell r="I61">
            <v>3.1969999999999998E-2</v>
          </cell>
          <cell r="J61">
            <v>2.6169999999999999E-2</v>
          </cell>
          <cell r="K61">
            <v>3.1969999999999998E-2</v>
          </cell>
          <cell r="L61">
            <v>3.1960000000000002E-2</v>
          </cell>
          <cell r="M61">
            <v>2.6159999999999999E-2</v>
          </cell>
          <cell r="N61">
            <v>3.1940000000000003E-2</v>
          </cell>
          <cell r="O61">
            <v>2.614E-2</v>
          </cell>
          <cell r="P61">
            <v>3.1940000000000003E-2</v>
          </cell>
          <cell r="Q61">
            <v>3.1940000000000003E-2</v>
          </cell>
          <cell r="R61">
            <v>2.614E-2</v>
          </cell>
          <cell r="S61">
            <v>3.1940000000000003E-2</v>
          </cell>
          <cell r="T61">
            <v>3.1940000000000003E-2</v>
          </cell>
          <cell r="U61">
            <v>2.614E-2</v>
          </cell>
          <cell r="V61">
            <v>3.1940000000000003E-2</v>
          </cell>
          <cell r="W61">
            <v>3.1969999999999998E-2</v>
          </cell>
          <cell r="Y61" t="str">
            <v>Surcharges ($/kWh)</v>
          </cell>
          <cell r="Z61">
            <v>2.622E-2</v>
          </cell>
          <cell r="AA61">
            <v>2.6069999999999999E-2</v>
          </cell>
          <cell r="AB61">
            <v>2.6200000000000001E-2</v>
          </cell>
          <cell r="AC61">
            <v>2.6349999999999998E-2</v>
          </cell>
          <cell r="AD61">
            <v>2.64E-2</v>
          </cell>
          <cell r="AE61">
            <v>2.528E-2</v>
          </cell>
          <cell r="AF61">
            <v>2.5329999999999998E-2</v>
          </cell>
          <cell r="AH61" t="str">
            <v>Surcharges ($/kWh)</v>
          </cell>
          <cell r="AI61">
            <v>2.487E-2</v>
          </cell>
          <cell r="AJ61">
            <v>2.4850000000000001E-2</v>
          </cell>
          <cell r="AL61">
            <v>2.496E-2</v>
          </cell>
          <cell r="AN61">
            <v>2.4129999999999999E-2</v>
          </cell>
          <cell r="AO61">
            <v>2.4209999999999999E-2</v>
          </cell>
          <cell r="AQ61" t="str">
            <v>Surcharges ($/kWh)</v>
          </cell>
          <cell r="AR61">
            <v>2.4340000000000001E-2</v>
          </cell>
          <cell r="AT61">
            <v>2.3060000000000001E-2</v>
          </cell>
          <cell r="AU61">
            <v>2.3060000000000001E-2</v>
          </cell>
          <cell r="AV61">
            <v>2.3060000000000001E-2</v>
          </cell>
          <cell r="AW61">
            <v>2.307E-2</v>
          </cell>
          <cell r="AX61">
            <v>2.307E-2</v>
          </cell>
        </row>
        <row r="62">
          <cell r="B62" t="str">
            <v>Total Electricity Cost ($/kWh)</v>
          </cell>
          <cell r="C62">
            <v>0.29057000000000005</v>
          </cell>
          <cell r="D62">
            <v>0.20006000000000002</v>
          </cell>
          <cell r="E62">
            <v>0.23989999999999997</v>
          </cell>
          <cell r="F62">
            <v>0.29833999999999999</v>
          </cell>
          <cell r="G62">
            <v>0.20568</v>
          </cell>
          <cell r="H62">
            <v>0.24629000000000001</v>
          </cell>
          <cell r="I62">
            <v>0.29413</v>
          </cell>
          <cell r="J62">
            <v>0.20270000000000002</v>
          </cell>
          <cell r="K62">
            <v>0.24286999999999997</v>
          </cell>
          <cell r="L62">
            <v>0.29067999999999999</v>
          </cell>
          <cell r="M62">
            <v>0.20019999999999999</v>
          </cell>
          <cell r="N62">
            <v>0.29223000000000005</v>
          </cell>
          <cell r="O62">
            <v>0.20124</v>
          </cell>
          <cell r="P62">
            <v>0.24124999999999999</v>
          </cell>
          <cell r="Q62">
            <v>0.29229000000000005</v>
          </cell>
          <cell r="R62">
            <v>0.20129</v>
          </cell>
          <cell r="S62">
            <v>0.24131</v>
          </cell>
          <cell r="T62">
            <v>0.29398000000000002</v>
          </cell>
          <cell r="U62">
            <v>0.20249</v>
          </cell>
          <cell r="V62">
            <v>0.24267999999999998</v>
          </cell>
          <cell r="W62">
            <v>0.30270000000000002</v>
          </cell>
          <cell r="Y62" t="str">
            <v>Total Electricity Cost ($/kWh)</v>
          </cell>
          <cell r="Z62">
            <v>0.25273000000000001</v>
          </cell>
          <cell r="AA62">
            <v>0.20029000000000002</v>
          </cell>
          <cell r="AB62">
            <v>0.25076999999999999</v>
          </cell>
          <cell r="AC62">
            <v>0.20595999999999998</v>
          </cell>
          <cell r="AD62">
            <v>0.22617000000000001</v>
          </cell>
          <cell r="AE62">
            <v>0.17971999999999999</v>
          </cell>
          <cell r="AF62">
            <v>0.19767999999999999</v>
          </cell>
          <cell r="AH62" t="str">
            <v>Total Electricity Cost ($/kWh)</v>
          </cell>
          <cell r="AI62">
            <v>0.15216000000000002</v>
          </cell>
          <cell r="AJ62">
            <v>0.15911</v>
          </cell>
          <cell r="AL62">
            <v>0.17966000000000001</v>
          </cell>
          <cell r="AN62">
            <v>0.14278999999999997</v>
          </cell>
          <cell r="AO62">
            <v>0.1575</v>
          </cell>
          <cell r="AQ62" t="str">
            <v>Total Electricity Cost ($/kWh)</v>
          </cell>
          <cell r="AR62">
            <v>0.26943</v>
          </cell>
          <cell r="AT62">
            <v>0.17551</v>
          </cell>
          <cell r="AU62">
            <v>0.17551</v>
          </cell>
          <cell r="AV62">
            <v>0.17551</v>
          </cell>
          <cell r="AW62">
            <v>0.10630999999999999</v>
          </cell>
          <cell r="AX62">
            <v>0.10630999999999999</v>
          </cell>
        </row>
        <row r="63">
          <cell r="B63" t="str">
            <v>Average Monthly Bill ($)</v>
          </cell>
          <cell r="C63">
            <v>174.6</v>
          </cell>
          <cell r="D63">
            <v>120.84</v>
          </cell>
          <cell r="E63">
            <v>144.5</v>
          </cell>
          <cell r="F63">
            <v>179.21</v>
          </cell>
          <cell r="G63">
            <v>124.17</v>
          </cell>
          <cell r="H63">
            <v>148.30000000000001</v>
          </cell>
          <cell r="I63">
            <v>176.71</v>
          </cell>
          <cell r="J63">
            <v>122.4</v>
          </cell>
          <cell r="K63">
            <v>146.26</v>
          </cell>
          <cell r="L63">
            <v>174.66</v>
          </cell>
          <cell r="M63">
            <v>120.92</v>
          </cell>
          <cell r="N63">
            <v>175.58</v>
          </cell>
          <cell r="O63">
            <v>121.54</v>
          </cell>
          <cell r="P63">
            <v>145.30000000000001</v>
          </cell>
          <cell r="Q63">
            <v>175.62</v>
          </cell>
          <cell r="R63">
            <v>121.57</v>
          </cell>
          <cell r="S63">
            <v>145.34</v>
          </cell>
          <cell r="T63">
            <v>176.62</v>
          </cell>
          <cell r="U63">
            <v>122.28</v>
          </cell>
          <cell r="V63">
            <v>146.15</v>
          </cell>
          <cell r="W63">
            <v>181.8</v>
          </cell>
          <cell r="Y63" t="str">
            <v>Average Monthly Bill ($)</v>
          </cell>
          <cell r="Z63">
            <v>235.54</v>
          </cell>
          <cell r="AA63">
            <v>186.87</v>
          </cell>
          <cell r="AB63">
            <v>233.97</v>
          </cell>
          <cell r="AC63">
            <v>2217.5700000000002</v>
          </cell>
          <cell r="AD63">
            <v>2435.17</v>
          </cell>
          <cell r="AE63">
            <v>15930.02</v>
          </cell>
          <cell r="AF63">
            <v>17521.96</v>
          </cell>
          <cell r="AH63" t="str">
            <v>Average Monthly Bill ($)</v>
          </cell>
          <cell r="AI63">
            <v>995.28</v>
          </cell>
          <cell r="AJ63">
            <v>1040.58</v>
          </cell>
          <cell r="AL63">
            <v>1174.98</v>
          </cell>
          <cell r="AN63">
            <v>10770.22</v>
          </cell>
          <cell r="AO63">
            <v>11879.75</v>
          </cell>
          <cell r="AQ63" t="str">
            <v>Average Monthly Bill ($)</v>
          </cell>
          <cell r="AR63">
            <v>84.33</v>
          </cell>
          <cell r="AT63">
            <v>262.04000000000002</v>
          </cell>
          <cell r="AU63">
            <v>262.04000000000002</v>
          </cell>
          <cell r="AV63">
            <v>262.04000000000002</v>
          </cell>
          <cell r="AW63">
            <v>158.72</v>
          </cell>
          <cell r="AX63">
            <v>158.72</v>
          </cell>
        </row>
        <row r="65">
          <cell r="B65" t="str">
            <v>Average Monthly (kWh)</v>
          </cell>
          <cell r="C65">
            <v>594</v>
          </cell>
          <cell r="D65">
            <v>594</v>
          </cell>
          <cell r="E65">
            <v>594</v>
          </cell>
          <cell r="F65">
            <v>594</v>
          </cell>
          <cell r="G65">
            <v>594</v>
          </cell>
          <cell r="H65">
            <v>594</v>
          </cell>
          <cell r="I65">
            <v>594</v>
          </cell>
          <cell r="J65">
            <v>594</v>
          </cell>
          <cell r="K65">
            <v>594</v>
          </cell>
          <cell r="L65">
            <v>594</v>
          </cell>
          <cell r="M65">
            <v>594</v>
          </cell>
          <cell r="N65">
            <v>594</v>
          </cell>
          <cell r="O65">
            <v>594</v>
          </cell>
          <cell r="P65">
            <v>594</v>
          </cell>
          <cell r="Q65">
            <v>594</v>
          </cell>
          <cell r="R65">
            <v>594</v>
          </cell>
          <cell r="S65">
            <v>594</v>
          </cell>
          <cell r="T65">
            <v>594</v>
          </cell>
          <cell r="U65">
            <v>594</v>
          </cell>
          <cell r="V65">
            <v>594</v>
          </cell>
          <cell r="W65">
            <v>594</v>
          </cell>
          <cell r="Y65" t="str">
            <v>Average Monthly (kWh)</v>
          </cell>
          <cell r="Z65">
            <v>932</v>
          </cell>
          <cell r="AA65">
            <v>933</v>
          </cell>
          <cell r="AB65">
            <v>933</v>
          </cell>
          <cell r="AC65">
            <v>10767</v>
          </cell>
          <cell r="AD65">
            <v>10767</v>
          </cell>
          <cell r="AE65">
            <v>88638</v>
          </cell>
          <cell r="AF65">
            <v>88638</v>
          </cell>
          <cell r="AH65" t="str">
            <v>Average Monthly (kWh)</v>
          </cell>
          <cell r="AI65">
            <v>6541</v>
          </cell>
          <cell r="AJ65">
            <v>6540</v>
          </cell>
          <cell r="AL65">
            <v>6540</v>
          </cell>
          <cell r="AN65">
            <v>75427</v>
          </cell>
          <cell r="AO65">
            <v>75427</v>
          </cell>
          <cell r="AQ65" t="str">
            <v>Average Monthly (kWh)</v>
          </cell>
          <cell r="AR65">
            <v>313</v>
          </cell>
          <cell r="AT65">
            <v>1493</v>
          </cell>
          <cell r="AU65">
            <v>1493</v>
          </cell>
          <cell r="AV65">
            <v>1493</v>
          </cell>
          <cell r="AW65">
            <v>1493</v>
          </cell>
          <cell r="AX65">
            <v>1493</v>
          </cell>
        </row>
        <row r="66">
          <cell r="B66" t="str">
            <v>Average Monthly (kW)</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Y66" t="str">
            <v>Average Monthly (kW)</v>
          </cell>
          <cell r="Z66" t="str">
            <v/>
          </cell>
          <cell r="AA66">
            <v>2</v>
          </cell>
          <cell r="AB66" t="str">
            <v/>
          </cell>
          <cell r="AC66">
            <v>24</v>
          </cell>
          <cell r="AH66" t="str">
            <v>Average Monthly (kW)</v>
          </cell>
          <cell r="AI66">
            <v>11</v>
          </cell>
          <cell r="AJ66">
            <v>11</v>
          </cell>
          <cell r="AL66" t="str">
            <v/>
          </cell>
          <cell r="AM66" t="str">
            <v/>
          </cell>
          <cell r="AN66">
            <v>117</v>
          </cell>
          <cell r="AO66" t="str">
            <v/>
          </cell>
          <cell r="AQ66" t="str">
            <v>Average Monthly (kW)</v>
          </cell>
          <cell r="AR66" t="str">
            <v/>
          </cell>
          <cell r="AT66" t="str">
            <v/>
          </cell>
          <cell r="AU66" t="str">
            <v/>
          </cell>
          <cell r="AV66" t="str">
            <v/>
          </cell>
          <cell r="AW66" t="str">
            <v/>
          </cell>
          <cell r="AX66" t="str">
            <v/>
          </cell>
        </row>
        <row r="68">
          <cell r="B68" t="str">
            <v>Pomona 100% Renewable Rate Check</v>
          </cell>
          <cell r="C68">
            <v>2</v>
          </cell>
          <cell r="D68">
            <v>2</v>
          </cell>
          <cell r="E68">
            <v>2</v>
          </cell>
          <cell r="F68">
            <v>2</v>
          </cell>
          <cell r="G68">
            <v>2</v>
          </cell>
          <cell r="H68">
            <v>2</v>
          </cell>
          <cell r="I68">
            <v>2</v>
          </cell>
          <cell r="J68">
            <v>2</v>
          </cell>
          <cell r="K68">
            <v>2</v>
          </cell>
          <cell r="L68">
            <v>2</v>
          </cell>
          <cell r="M68">
            <v>2</v>
          </cell>
          <cell r="N68">
            <v>2</v>
          </cell>
          <cell r="O68">
            <v>2</v>
          </cell>
          <cell r="P68">
            <v>2</v>
          </cell>
          <cell r="Q68">
            <v>2</v>
          </cell>
          <cell r="R68">
            <v>2</v>
          </cell>
          <cell r="S68">
            <v>2</v>
          </cell>
          <cell r="T68">
            <v>2</v>
          </cell>
          <cell r="U68">
            <v>2</v>
          </cell>
          <cell r="V68">
            <v>2</v>
          </cell>
          <cell r="W68">
            <v>2</v>
          </cell>
          <cell r="Z68">
            <v>3.9914163090128746E-3</v>
          </cell>
          <cell r="AA68">
            <v>3.997856377277619E-3</v>
          </cell>
          <cell r="AB68">
            <v>3.9978563772775878E-3</v>
          </cell>
          <cell r="AC68">
            <v>4.0001857527630878E-3</v>
          </cell>
          <cell r="AD68">
            <v>4.0001857527630878E-3</v>
          </cell>
          <cell r="AE68">
            <v>3.9999774363140084E-3</v>
          </cell>
          <cell r="AF68">
            <v>3.9999774363139885E-3</v>
          </cell>
          <cell r="AI68">
            <v>4.000917290934102E-3</v>
          </cell>
          <cell r="AJ68">
            <v>3.9999999999999949E-3</v>
          </cell>
          <cell r="AL68">
            <v>4.0000000000000122E-3</v>
          </cell>
          <cell r="AN68">
            <v>4.0000265157039139E-3</v>
          </cell>
          <cell r="AO68">
            <v>4.0000265157039139E-3</v>
          </cell>
          <cell r="AR68">
            <v>3.9936102236421724E-3</v>
          </cell>
          <cell r="AT68">
            <v>4.0053583389149487E-3</v>
          </cell>
          <cell r="AU68">
            <v>4.0053583389149487E-3</v>
          </cell>
          <cell r="AV68">
            <v>4.0053583389149487E-3</v>
          </cell>
          <cell r="AW68">
            <v>3.9986604152712655E-3</v>
          </cell>
          <cell r="AX68">
            <v>3.9986604152712655E-3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A70D4-D5D8-425C-AF80-5F67EE073113}">
  <dimension ref="B1:J959"/>
  <sheetViews>
    <sheetView tabSelected="1" zoomScaleNormal="100" workbookViewId="0">
      <selection sqref="A1:XFD3"/>
    </sheetView>
  </sheetViews>
  <sheetFormatPr defaultRowHeight="14.6" x14ac:dyDescent="0.4"/>
  <cols>
    <col min="2" max="2" width="29.84375" style="1" customWidth="1"/>
    <col min="3" max="5" width="14.84375" style="1" customWidth="1"/>
    <col min="6" max="6" width="17.53515625" style="1" customWidth="1"/>
    <col min="7" max="7" width="17.84375" style="1" customWidth="1"/>
    <col min="12" max="12" width="12.84375" bestFit="1" customWidth="1"/>
    <col min="13" max="14" width="11.84375" bestFit="1" customWidth="1"/>
  </cols>
  <sheetData>
    <row r="1" spans="2:8" x14ac:dyDescent="0.4">
      <c r="B1" s="2" t="s">
        <v>0</v>
      </c>
      <c r="C1" s="3"/>
      <c r="D1" s="3"/>
      <c r="E1" s="3"/>
      <c r="F1" s="3"/>
      <c r="G1" s="4"/>
    </row>
    <row r="2" spans="2:8" x14ac:dyDescent="0.4">
      <c r="B2" s="5" t="s">
        <v>1</v>
      </c>
      <c r="C2" s="6"/>
      <c r="D2" s="6"/>
      <c r="E2" s="6"/>
      <c r="F2" s="7"/>
      <c r="G2" s="8"/>
    </row>
    <row r="3" spans="2:8" ht="27" customHeight="1" x14ac:dyDescent="0.4">
      <c r="B3" s="9" t="str">
        <f>"2021 Schedule "&amp; B2</f>
        <v>2021 Schedule D</v>
      </c>
      <c r="C3" s="10" t="s">
        <v>2</v>
      </c>
      <c r="D3" s="11" t="s">
        <v>3</v>
      </c>
      <c r="E3" s="11" t="s">
        <v>4</v>
      </c>
      <c r="F3" s="12" t="s">
        <v>5</v>
      </c>
      <c r="G3" s="13" t="s">
        <v>6</v>
      </c>
    </row>
    <row r="4" spans="2:8" x14ac:dyDescent="0.4">
      <c r="B4" s="14" t="s">
        <v>7</v>
      </c>
      <c r="C4" s="15">
        <f>HLOOKUP($B2,'[1]6-1-2021 SCE JRC Calculations'!$5:$14,4,0)</f>
        <v>9.5339999999999994E-2</v>
      </c>
      <c r="D4" s="15">
        <f>HLOOKUP($B2,'[1]6-1-2021 SCE JRC Calculations'!$17:$26,4,0)</f>
        <v>8.6969999999999992E-2</v>
      </c>
      <c r="E4" s="15">
        <f>HLOOKUP($B2,'[1]6-1-2021 SCE JRC Calculations'!$29:$38,4,0)</f>
        <v>7.8609999999999999E-2</v>
      </c>
      <c r="F4" s="15">
        <f ca="1">HLOOKUP($B2,'[1]6-1-2021 SCE JRC Calculations'!$44:$53,4,0)</f>
        <v>7.9810000000000006E-2</v>
      </c>
      <c r="G4" s="15">
        <f ca="1">HLOOKUP($B2,'[1]6-1-2021 SCE JRC Calculations'!$57:$68,4,0)</f>
        <v>7.9810000000000006E-2</v>
      </c>
    </row>
    <row r="5" spans="2:8" x14ac:dyDescent="0.4">
      <c r="B5" s="14" t="s">
        <v>8</v>
      </c>
      <c r="C5" s="15">
        <f>HLOOKUP($B2,'[1]6-1-2021 SCE JRC Calculations'!$5:$14,3,0)</f>
        <v>0.18462000000000001</v>
      </c>
      <c r="D5" s="15">
        <f>HLOOKUP($B2,'[1]6-1-2021 SCE JRC Calculations'!$17:$26,3,0)</f>
        <v>0.18462000000000001</v>
      </c>
      <c r="E5" s="15">
        <f>HLOOKUP($B2,'[1]6-1-2021 SCE JRC Calculations'!$29:$38,3,0)</f>
        <v>0.18462000000000001</v>
      </c>
      <c r="F5" s="15">
        <f ca="1">HLOOKUP($B2,'[1]6-1-2021 SCE JRC Calculations'!$44:$53,3,0)</f>
        <v>0.17882000000000001</v>
      </c>
      <c r="G5" s="15">
        <f ca="1">HLOOKUP($B2,'[1]6-1-2021 SCE JRC Calculations'!$57:$68,3,0)</f>
        <v>0.17882000000000001</v>
      </c>
    </row>
    <row r="6" spans="2:8" x14ac:dyDescent="0.4">
      <c r="B6" s="14" t="s">
        <v>9</v>
      </c>
      <c r="C6" s="15" t="s">
        <v>10</v>
      </c>
      <c r="D6" s="15">
        <f>HLOOKUP($B2,'[1]6-1-2021 SCE JRC Calculations'!$17:$26,5,0)</f>
        <v>1.252E-2</v>
      </c>
      <c r="E6" s="15">
        <f>HLOOKUP($B2,'[1]6-1-2021 SCE JRC Calculations'!$29:$38,5,0)</f>
        <v>2.503E-2</v>
      </c>
      <c r="F6" s="15">
        <f ca="1">HLOOKUP($B2,'[1]6-1-2021 SCE JRC Calculations'!$44:$53,5,0)</f>
        <v>3.1940000000000003E-2</v>
      </c>
      <c r="G6" s="15">
        <f ca="1">HLOOKUP($B2,'[1]6-1-2021 SCE JRC Calculations'!$57:$68,5,0)</f>
        <v>3.1940000000000003E-2</v>
      </c>
    </row>
    <row r="7" spans="2:8" x14ac:dyDescent="0.4">
      <c r="B7" s="14" t="s">
        <v>11</v>
      </c>
      <c r="C7" s="15">
        <f>HLOOKUP($B2,'[1]6-1-2021 SCE JRC Calculations'!$5:$14,6,0)</f>
        <v>0.27995999999999999</v>
      </c>
      <c r="D7" s="15">
        <f>HLOOKUP($B2,'[1]6-1-2021 SCE JRC Calculations'!$17:$26,6,0)</f>
        <v>0.28410999999999997</v>
      </c>
      <c r="E7" s="15">
        <f>HLOOKUP($B2,'[1]6-1-2021 SCE JRC Calculations'!$29:$38,6,0)</f>
        <v>0.28826000000000002</v>
      </c>
      <c r="F7" s="15">
        <f ca="1">HLOOKUP($B2,'[1]6-1-2021 SCE JRC Calculations'!$44:$53,6,0)</f>
        <v>0.29057000000000005</v>
      </c>
      <c r="G7" s="15">
        <f ca="1">HLOOKUP($B2,'[1]6-1-2021 SCE JRC Calculations'!$57:$68,6,0)</f>
        <v>0.29057000000000005</v>
      </c>
    </row>
    <row r="8" spans="2:8" x14ac:dyDescent="0.4">
      <c r="B8" s="14" t="s">
        <v>12</v>
      </c>
      <c r="C8" s="16" t="s">
        <v>10</v>
      </c>
      <c r="D8" s="16" t="s">
        <v>10</v>
      </c>
      <c r="E8" s="16" t="s">
        <v>10</v>
      </c>
      <c r="F8" s="16" t="s">
        <v>10</v>
      </c>
      <c r="G8" s="16">
        <f ca="1">HLOOKUP($B2,'[1]6-1-2021 SCE JRC Calculations'!$57:$68,12,0)</f>
        <v>2</v>
      </c>
    </row>
    <row r="9" spans="2:8" x14ac:dyDescent="0.4">
      <c r="B9" s="17" t="s">
        <v>13</v>
      </c>
      <c r="C9" s="18">
        <f>HLOOKUP($B2,'[1]6-1-2021 SCE JRC Calculations'!$5:$14,7,0)</f>
        <v>166.3</v>
      </c>
      <c r="D9" s="18">
        <f>HLOOKUP($B2,'[1]6-1-2021 SCE JRC Calculations'!$17:$26,7,0)</f>
        <v>168.76</v>
      </c>
      <c r="E9" s="18">
        <f>HLOOKUP($B2,'[1]6-1-2021 SCE JRC Calculations'!$29:$38,7,0)</f>
        <v>171.23</v>
      </c>
      <c r="F9" s="18">
        <f ca="1">HLOOKUP($B2,'[1]6-1-2021 SCE JRC Calculations'!$44:$53,7,0)</f>
        <v>172.6</v>
      </c>
      <c r="G9" s="18">
        <f ca="1">HLOOKUP($B2,'[1]6-1-2021 SCE JRC Calculations'!$57:$66,7,0)</f>
        <v>174.6</v>
      </c>
      <c r="H9" s="19"/>
    </row>
    <row r="10" spans="2:8" x14ac:dyDescent="0.4">
      <c r="B10" s="20" t="str">
        <f>"Monthly Usage: "&amp;HLOOKUP(B2,'[1]6-1-2021 SCE JRC Calculations'!$5:$14,9,0)&amp;"kWh"</f>
        <v>Monthly Usage: 594kWh</v>
      </c>
      <c r="C10" s="21"/>
      <c r="D10" s="21"/>
      <c r="E10" s="21"/>
      <c r="F10" s="21"/>
      <c r="G10" s="22"/>
    </row>
    <row r="11" spans="2:8" x14ac:dyDescent="0.4">
      <c r="B11" s="20" t="s">
        <v>14</v>
      </c>
      <c r="C11" s="23"/>
      <c r="D11" s="23"/>
      <c r="E11" s="23"/>
      <c r="F11" s="21"/>
      <c r="G11" s="22"/>
    </row>
    <row r="12" spans="2:8" ht="21" customHeight="1" x14ac:dyDescent="0.4">
      <c r="B12" s="24" t="s">
        <v>15</v>
      </c>
      <c r="C12" s="25"/>
      <c r="D12" s="25"/>
      <c r="E12" s="25"/>
      <c r="F12" s="25"/>
      <c r="G12" s="26"/>
    </row>
    <row r="13" spans="2:8" x14ac:dyDescent="0.4">
      <c r="B13" s="24"/>
      <c r="C13" s="25"/>
      <c r="D13" s="25"/>
      <c r="E13" s="25"/>
      <c r="F13" s="25"/>
      <c r="G13" s="26"/>
    </row>
    <row r="14" spans="2:8" x14ac:dyDescent="0.4">
      <c r="B14" s="24"/>
      <c r="C14" s="25"/>
      <c r="D14" s="25"/>
      <c r="E14" s="25"/>
      <c r="F14" s="25"/>
      <c r="G14" s="26"/>
    </row>
    <row r="15" spans="2:8" ht="15" thickBot="1" x14ac:dyDescent="0.45">
      <c r="B15" s="27"/>
      <c r="C15" s="28"/>
      <c r="D15" s="28"/>
      <c r="E15" s="28"/>
      <c r="F15" s="28"/>
      <c r="G15" s="29"/>
    </row>
    <row r="16" spans="2:8" x14ac:dyDescent="0.4">
      <c r="B16" s="2" t="s">
        <v>0</v>
      </c>
      <c r="C16" s="3"/>
      <c r="D16" s="3"/>
      <c r="E16" s="3"/>
      <c r="F16" s="3"/>
      <c r="G16" s="4"/>
    </row>
    <row r="17" spans="2:8" x14ac:dyDescent="0.4">
      <c r="B17" s="5" t="s">
        <v>16</v>
      </c>
      <c r="C17" s="6"/>
      <c r="D17" s="6"/>
      <c r="E17" s="6"/>
      <c r="F17" s="7"/>
      <c r="G17" s="8"/>
    </row>
    <row r="18" spans="2:8" ht="26.25" customHeight="1" x14ac:dyDescent="0.4">
      <c r="B18" s="9" t="str">
        <f>"2021 Schedule "&amp; B17</f>
        <v>2021 Schedule D-CARE</v>
      </c>
      <c r="C18" s="10" t="s">
        <v>2</v>
      </c>
      <c r="D18" s="11" t="s">
        <v>3</v>
      </c>
      <c r="E18" s="11" t="s">
        <v>4</v>
      </c>
      <c r="F18" s="12" t="str">
        <f>$F$3</f>
        <v>Pomona Choice</v>
      </c>
      <c r="G18" s="13" t="str">
        <f>$G$3</f>
        <v>Pomona Choice 100
100% Renewable</v>
      </c>
    </row>
    <row r="19" spans="2:8" x14ac:dyDescent="0.4">
      <c r="B19" s="14" t="s">
        <v>7</v>
      </c>
      <c r="C19" s="15">
        <f>HLOOKUP($B17,'[1]6-1-2021 SCE JRC Calculations'!$5:$14,4,0)</f>
        <v>9.5339999999999994E-2</v>
      </c>
      <c r="D19" s="15">
        <f>HLOOKUP($B17,'[1]6-1-2021 SCE JRC Calculations'!$17:$26,4,0)</f>
        <v>8.6969999999999992E-2</v>
      </c>
      <c r="E19" s="15">
        <f>HLOOKUP($B17,'[1]6-1-2021 SCE JRC Calculations'!$29:$38,4,0)</f>
        <v>7.8609999999999999E-2</v>
      </c>
      <c r="F19" s="15">
        <f ca="1">HLOOKUP($B17,'[1]6-1-2021 SCE JRC Calculations'!$44:$53,4,0)</f>
        <v>7.9810000000000006E-2</v>
      </c>
      <c r="G19" s="15">
        <f ca="1">HLOOKUP($B17,'[1]6-1-2021 SCE JRC Calculations'!$57:$68,4,0)</f>
        <v>7.9810000000000006E-2</v>
      </c>
    </row>
    <row r="20" spans="2:8" x14ac:dyDescent="0.4">
      <c r="B20" s="14" t="s">
        <v>8</v>
      </c>
      <c r="C20" s="15">
        <f>HLOOKUP($B17,'[1]6-1-2021 SCE JRC Calculations'!$5:$14,3,0)</f>
        <v>9.4109999999999999E-2</v>
      </c>
      <c r="D20" s="15">
        <f>HLOOKUP($B17,'[1]6-1-2021 SCE JRC Calculations'!$17:$26,3,0)</f>
        <v>9.4109999999999999E-2</v>
      </c>
      <c r="E20" s="15">
        <f>HLOOKUP($B17,'[1]6-1-2021 SCE JRC Calculations'!$29:$38,3,0)</f>
        <v>9.4109999999999999E-2</v>
      </c>
      <c r="F20" s="15">
        <f ca="1">HLOOKUP($B17,'[1]6-1-2021 SCE JRC Calculations'!$44:$53,3,0)</f>
        <v>9.4109999999999999E-2</v>
      </c>
      <c r="G20" s="15">
        <f ca="1">HLOOKUP($B17,'[1]6-1-2021 SCE JRC Calculations'!$57:$68,3,0)</f>
        <v>9.4109999999999999E-2</v>
      </c>
    </row>
    <row r="21" spans="2:8" x14ac:dyDescent="0.4">
      <c r="B21" s="14" t="s">
        <v>9</v>
      </c>
      <c r="C21" s="15" t="s">
        <v>10</v>
      </c>
      <c r="D21" s="15">
        <f>HLOOKUP($B17,'[1]6-1-2021 SCE JRC Calculations'!$17:$26,5,0)</f>
        <v>1.252E-2</v>
      </c>
      <c r="E21" s="15">
        <f>HLOOKUP($B17,'[1]6-1-2021 SCE JRC Calculations'!$29:$38,5,0)</f>
        <v>2.503E-2</v>
      </c>
      <c r="F21" s="15">
        <f ca="1">HLOOKUP($B17,'[1]6-1-2021 SCE JRC Calculations'!$44:$53,5,0)</f>
        <v>2.614E-2</v>
      </c>
      <c r="G21" s="15">
        <f ca="1">HLOOKUP($B17,'[1]6-1-2021 SCE JRC Calculations'!$57:$68,5,0)</f>
        <v>2.614E-2</v>
      </c>
    </row>
    <row r="22" spans="2:8" x14ac:dyDescent="0.4">
      <c r="B22" s="14" t="s">
        <v>11</v>
      </c>
      <c r="C22" s="15">
        <f>HLOOKUP($B17,'[1]6-1-2021 SCE JRC Calculations'!$5:$14,6,0)</f>
        <v>0.18945000000000001</v>
      </c>
      <c r="D22" s="15">
        <f>HLOOKUP($B17,'[1]6-1-2021 SCE JRC Calculations'!$17:$26,6,0)</f>
        <v>0.19359999999999999</v>
      </c>
      <c r="E22" s="15">
        <f>HLOOKUP($B17,'[1]6-1-2021 SCE JRC Calculations'!$29:$38,6,0)</f>
        <v>0.19774999999999998</v>
      </c>
      <c r="F22" s="15">
        <f ca="1">HLOOKUP($B17,'[1]6-1-2021 SCE JRC Calculations'!$44:$53,6,0)</f>
        <v>0.20006000000000002</v>
      </c>
      <c r="G22" s="15">
        <f ca="1">HLOOKUP($B17,'[1]6-1-2021 SCE JRC Calculations'!$57:$68,6,0)</f>
        <v>0.20006000000000002</v>
      </c>
    </row>
    <row r="23" spans="2:8" x14ac:dyDescent="0.4">
      <c r="B23" s="14" t="s">
        <v>12</v>
      </c>
      <c r="C23" s="16" t="s">
        <v>10</v>
      </c>
      <c r="D23" s="16" t="s">
        <v>10</v>
      </c>
      <c r="E23" s="16" t="s">
        <v>10</v>
      </c>
      <c r="F23" s="16" t="s">
        <v>10</v>
      </c>
      <c r="G23" s="16">
        <f ca="1">HLOOKUP($B17,'[1]6-1-2021 SCE JRC Calculations'!$57:$68,12,0)</f>
        <v>2</v>
      </c>
    </row>
    <row r="24" spans="2:8" x14ac:dyDescent="0.4">
      <c r="B24" s="17" t="s">
        <v>13</v>
      </c>
      <c r="C24" s="18">
        <f>HLOOKUP($B17,'[1]6-1-2021 SCE JRC Calculations'!$5:$14,7,0)</f>
        <v>112.53</v>
      </c>
      <c r="D24" s="18">
        <f>HLOOKUP($B17,'[1]6-1-2021 SCE JRC Calculations'!$17:$26,7,0)</f>
        <v>115</v>
      </c>
      <c r="E24" s="18">
        <f>HLOOKUP($B17,'[1]6-1-2021 SCE JRC Calculations'!$29:$38,7,0)</f>
        <v>117.46</v>
      </c>
      <c r="F24" s="18">
        <f ca="1">HLOOKUP($B17,'[1]6-1-2021 SCE JRC Calculations'!$44:$53,7,0)</f>
        <v>118.84</v>
      </c>
      <c r="G24" s="18">
        <f ca="1">HLOOKUP($B17,'[1]6-1-2021 SCE JRC Calculations'!$57:$66,7,0)</f>
        <v>120.84</v>
      </c>
      <c r="H24" s="19"/>
    </row>
    <row r="25" spans="2:8" x14ac:dyDescent="0.4">
      <c r="B25" s="20" t="str">
        <f>"Monthly Usage: "&amp;HLOOKUP(B17,'[1]6-1-2021 SCE JRC Calculations'!$5:$14,9,0)&amp;"kWh"</f>
        <v>Monthly Usage: 594kWh</v>
      </c>
      <c r="C25" s="21"/>
      <c r="D25" s="21"/>
      <c r="E25" s="21"/>
      <c r="F25" s="21"/>
      <c r="G25" s="22"/>
    </row>
    <row r="26" spans="2:8" ht="12" customHeight="1" x14ac:dyDescent="0.4">
      <c r="B26" s="20" t="str">
        <f>$B$11</f>
        <v>Rates are current as of October 1, 2021</v>
      </c>
      <c r="C26" s="23"/>
      <c r="D26" s="23"/>
      <c r="E26" s="23"/>
      <c r="F26" s="21"/>
      <c r="G26" s="22"/>
    </row>
    <row r="27" spans="2:8" ht="19.5" customHeight="1" x14ac:dyDescent="0.4">
      <c r="B27" s="24" t="s">
        <v>17</v>
      </c>
      <c r="C27" s="25"/>
      <c r="D27" s="25"/>
      <c r="E27" s="25"/>
      <c r="F27" s="25"/>
      <c r="G27" s="26"/>
    </row>
    <row r="28" spans="2:8" x14ac:dyDescent="0.4">
      <c r="B28" s="24"/>
      <c r="C28" s="25"/>
      <c r="D28" s="25"/>
      <c r="E28" s="25"/>
      <c r="F28" s="25"/>
      <c r="G28" s="26"/>
    </row>
    <row r="29" spans="2:8" x14ac:dyDescent="0.4">
      <c r="B29" s="24"/>
      <c r="C29" s="25"/>
      <c r="D29" s="25"/>
      <c r="E29" s="25"/>
      <c r="F29" s="25"/>
      <c r="G29" s="26"/>
    </row>
    <row r="30" spans="2:8" ht="15" thickBot="1" x14ac:dyDescent="0.45">
      <c r="B30" s="27"/>
      <c r="C30" s="28"/>
      <c r="D30" s="28"/>
      <c r="E30" s="28"/>
      <c r="F30" s="28"/>
      <c r="G30" s="29"/>
    </row>
    <row r="31" spans="2:8" x14ac:dyDescent="0.4">
      <c r="B31" s="2" t="s">
        <v>0</v>
      </c>
      <c r="C31" s="3"/>
      <c r="D31" s="3"/>
      <c r="E31" s="3"/>
      <c r="F31" s="3"/>
      <c r="G31" s="4"/>
    </row>
    <row r="32" spans="2:8" x14ac:dyDescent="0.4">
      <c r="B32" s="5" t="s">
        <v>18</v>
      </c>
      <c r="C32" s="6"/>
      <c r="D32" s="6"/>
      <c r="E32" s="6"/>
      <c r="F32" s="7"/>
      <c r="G32" s="8"/>
    </row>
    <row r="33" spans="2:8" ht="21" customHeight="1" x14ac:dyDescent="0.4">
      <c r="B33" s="9" t="str">
        <f>"2021 Schedule "&amp; B32</f>
        <v>2021 Schedule D-FERA</v>
      </c>
      <c r="C33" s="10" t="s">
        <v>2</v>
      </c>
      <c r="D33" s="11" t="s">
        <v>3</v>
      </c>
      <c r="E33" s="11" t="s">
        <v>4</v>
      </c>
      <c r="F33" s="12" t="str">
        <f>$F$3</f>
        <v>Pomona Choice</v>
      </c>
      <c r="G33" s="13" t="str">
        <f>$G$3</f>
        <v>Pomona Choice 100
100% Renewable</v>
      </c>
    </row>
    <row r="34" spans="2:8" x14ac:dyDescent="0.4">
      <c r="B34" s="14" t="s">
        <v>7</v>
      </c>
      <c r="C34" s="15">
        <f>HLOOKUP($B32,'[1]6-1-2021 SCE JRC Calculations'!$5:$14,4,0)</f>
        <v>9.5339999999999994E-2</v>
      </c>
      <c r="D34" s="15">
        <f>HLOOKUP($B32,'[1]6-1-2021 SCE JRC Calculations'!$17:$26,4,0)</f>
        <v>8.6969999999999992E-2</v>
      </c>
      <c r="E34" s="15">
        <f>HLOOKUP($B32,'[1]6-1-2021 SCE JRC Calculations'!$29:$38,4,0)</f>
        <v>7.8609999999999999E-2</v>
      </c>
      <c r="F34" s="15">
        <f ca="1">HLOOKUP($B32,'[1]6-1-2021 SCE JRC Calculations'!$44:$53,4,0)</f>
        <v>7.9810000000000006E-2</v>
      </c>
      <c r="G34" s="15">
        <f ca="1">HLOOKUP($B32,'[1]6-1-2021 SCE JRC Calculations'!$57:$68,4,0)</f>
        <v>7.9810000000000006E-2</v>
      </c>
    </row>
    <row r="35" spans="2:8" x14ac:dyDescent="0.4">
      <c r="B35" s="14" t="s">
        <v>8</v>
      </c>
      <c r="C35" s="15">
        <f>HLOOKUP($B32,'[1]6-1-2021 SCE JRC Calculations'!$5:$14,3,0)</f>
        <v>0.13395000000000001</v>
      </c>
      <c r="D35" s="15">
        <f>HLOOKUP($B32,'[1]6-1-2021 SCE JRC Calculations'!$17:$26,3,0)</f>
        <v>0.13395000000000001</v>
      </c>
      <c r="E35" s="15">
        <f>HLOOKUP($B32,'[1]6-1-2021 SCE JRC Calculations'!$29:$38,3,0)</f>
        <v>0.13395000000000001</v>
      </c>
      <c r="F35" s="15">
        <f ca="1">HLOOKUP($B32,'[1]6-1-2021 SCE JRC Calculations'!$44:$53,3,0)</f>
        <v>0.12814999999999999</v>
      </c>
      <c r="G35" s="15">
        <f ca="1">HLOOKUP($B32,'[1]6-1-2021 SCE JRC Calculations'!$57:$68,3,0)</f>
        <v>0.12814999999999999</v>
      </c>
    </row>
    <row r="36" spans="2:8" x14ac:dyDescent="0.4">
      <c r="B36" s="14" t="s">
        <v>9</v>
      </c>
      <c r="C36" s="15" t="s">
        <v>10</v>
      </c>
      <c r="D36" s="15">
        <f>HLOOKUP($B32,'[1]6-1-2021 SCE JRC Calculations'!$17:$26,5,0)</f>
        <v>1.252E-2</v>
      </c>
      <c r="E36" s="15">
        <f>HLOOKUP($B32,'[1]6-1-2021 SCE JRC Calculations'!$29:$38,5,0)</f>
        <v>2.503E-2</v>
      </c>
      <c r="F36" s="15">
        <f ca="1">HLOOKUP($B32,'[1]6-1-2021 SCE JRC Calculations'!$44:$53,5,0)</f>
        <v>3.1940000000000003E-2</v>
      </c>
      <c r="G36" s="15">
        <f ca="1">HLOOKUP($B32,'[1]6-1-2021 SCE JRC Calculations'!$57:$68,5,0)</f>
        <v>3.1940000000000003E-2</v>
      </c>
    </row>
    <row r="37" spans="2:8" x14ac:dyDescent="0.4">
      <c r="B37" s="14" t="s">
        <v>11</v>
      </c>
      <c r="C37" s="15">
        <f>HLOOKUP($B32,'[1]6-1-2021 SCE JRC Calculations'!$5:$14,6,0)</f>
        <v>0.22928999999999999</v>
      </c>
      <c r="D37" s="15">
        <f>HLOOKUP($B32,'[1]6-1-2021 SCE JRC Calculations'!$17:$26,6,0)</f>
        <v>0.23344000000000001</v>
      </c>
      <c r="E37" s="15">
        <f>HLOOKUP($B32,'[1]6-1-2021 SCE JRC Calculations'!$29:$38,6,0)</f>
        <v>0.23759000000000002</v>
      </c>
      <c r="F37" s="15">
        <f ca="1">HLOOKUP($B32,'[1]6-1-2021 SCE JRC Calculations'!$44:$53,6,0)</f>
        <v>0.23989999999999997</v>
      </c>
      <c r="G37" s="15">
        <f ca="1">HLOOKUP($B32,'[1]6-1-2021 SCE JRC Calculations'!$57:$68,6,0)</f>
        <v>0.23989999999999997</v>
      </c>
    </row>
    <row r="38" spans="2:8" x14ac:dyDescent="0.4">
      <c r="B38" s="14" t="s">
        <v>12</v>
      </c>
      <c r="C38" s="16" t="s">
        <v>10</v>
      </c>
      <c r="D38" s="16" t="s">
        <v>10</v>
      </c>
      <c r="E38" s="16" t="s">
        <v>10</v>
      </c>
      <c r="F38" s="16" t="s">
        <v>10</v>
      </c>
      <c r="G38" s="16">
        <f ca="1">HLOOKUP($B32,'[1]6-1-2021 SCE JRC Calculations'!$57:$68,12,0)</f>
        <v>2</v>
      </c>
    </row>
    <row r="39" spans="2:8" x14ac:dyDescent="0.4">
      <c r="B39" s="17" t="s">
        <v>13</v>
      </c>
      <c r="C39" s="18">
        <f>HLOOKUP($B32,'[1]6-1-2021 SCE JRC Calculations'!$5:$14,7,0)</f>
        <v>136.19999999999999</v>
      </c>
      <c r="D39" s="18">
        <f>HLOOKUP($B32,'[1]6-1-2021 SCE JRC Calculations'!$17:$26,7,0)</f>
        <v>138.66</v>
      </c>
      <c r="E39" s="18">
        <f>HLOOKUP($B32,'[1]6-1-2021 SCE JRC Calculations'!$29:$38,7,0)</f>
        <v>141.13</v>
      </c>
      <c r="F39" s="18">
        <f ca="1">HLOOKUP($B32,'[1]6-1-2021 SCE JRC Calculations'!$44:$53,7,0)</f>
        <v>142.5</v>
      </c>
      <c r="G39" s="18">
        <f ca="1">HLOOKUP($B32,'[1]6-1-2021 SCE JRC Calculations'!$57:$66,7,0)</f>
        <v>144.5</v>
      </c>
      <c r="H39" s="19"/>
    </row>
    <row r="40" spans="2:8" x14ac:dyDescent="0.4">
      <c r="B40" s="20" t="str">
        <f>"Monthly Usage: "&amp;HLOOKUP(B32,'[1]6-1-2021 SCE JRC Calculations'!$5:$14,9,0)&amp;"kWh"</f>
        <v>Monthly Usage: 594kWh</v>
      </c>
      <c r="C40" s="21"/>
      <c r="D40" s="21"/>
      <c r="E40" s="21"/>
      <c r="F40" s="21"/>
      <c r="G40" s="22"/>
    </row>
    <row r="41" spans="2:8" x14ac:dyDescent="0.4">
      <c r="B41" s="20" t="str">
        <f>$B$11</f>
        <v>Rates are current as of October 1, 2021</v>
      </c>
      <c r="C41" s="23"/>
      <c r="D41" s="23"/>
      <c r="E41" s="23"/>
      <c r="F41" s="21"/>
      <c r="G41" s="22"/>
    </row>
    <row r="42" spans="2:8" ht="14.5" customHeight="1" x14ac:dyDescent="0.4">
      <c r="B42" s="24" t="s">
        <v>19</v>
      </c>
      <c r="C42" s="25"/>
      <c r="D42" s="25"/>
      <c r="E42" s="25"/>
      <c r="F42" s="25"/>
      <c r="G42" s="26"/>
    </row>
    <row r="43" spans="2:8" x14ac:dyDescent="0.4">
      <c r="B43" s="24"/>
      <c r="C43" s="25"/>
      <c r="D43" s="25"/>
      <c r="E43" s="25"/>
      <c r="F43" s="25"/>
      <c r="G43" s="26"/>
    </row>
    <row r="44" spans="2:8" x14ac:dyDescent="0.4">
      <c r="B44" s="24"/>
      <c r="C44" s="25"/>
      <c r="D44" s="25"/>
      <c r="E44" s="25"/>
      <c r="F44" s="25"/>
      <c r="G44" s="26"/>
    </row>
    <row r="45" spans="2:8" ht="15" thickBot="1" x14ac:dyDescent="0.45">
      <c r="B45" s="27"/>
      <c r="C45" s="28"/>
      <c r="D45" s="28"/>
      <c r="E45" s="28"/>
      <c r="F45" s="28"/>
      <c r="G45" s="29"/>
    </row>
    <row r="46" spans="2:8" x14ac:dyDescent="0.4">
      <c r="B46" s="2" t="s">
        <v>0</v>
      </c>
      <c r="C46" s="3"/>
      <c r="D46" s="3"/>
      <c r="E46" s="3"/>
      <c r="F46" s="3"/>
      <c r="G46" s="4"/>
    </row>
    <row r="47" spans="2:8" x14ac:dyDescent="0.4">
      <c r="B47" s="5" t="s">
        <v>20</v>
      </c>
      <c r="C47" s="6"/>
      <c r="D47" s="6"/>
      <c r="E47" s="6"/>
      <c r="F47" s="7"/>
      <c r="G47" s="8"/>
    </row>
    <row r="48" spans="2:8" ht="25.75" x14ac:dyDescent="0.4">
      <c r="B48" s="9" t="str">
        <f>"2021 Schedule "&amp; B47</f>
        <v>2021 Schedule TOU-D-A</v>
      </c>
      <c r="C48" s="10" t="s">
        <v>2</v>
      </c>
      <c r="D48" s="11" t="s">
        <v>3</v>
      </c>
      <c r="E48" s="11" t="s">
        <v>4</v>
      </c>
      <c r="F48" s="12" t="str">
        <f>$F$3</f>
        <v>Pomona Choice</v>
      </c>
      <c r="G48" s="13" t="str">
        <f>$G$3</f>
        <v>Pomona Choice 100
100% Renewable</v>
      </c>
    </row>
    <row r="49" spans="2:8" x14ac:dyDescent="0.4">
      <c r="B49" s="14" t="s">
        <v>7</v>
      </c>
      <c r="C49" s="15">
        <f>HLOOKUP($B47,'[1]6-1-2021 SCE JRC Calculations'!$5:$14,4,0)</f>
        <v>9.6990000000000007E-2</v>
      </c>
      <c r="D49" s="15">
        <f>HLOOKUP($B47,'[1]6-1-2021 SCE JRC Calculations'!$17:$26,4,0)</f>
        <v>8.8620000000000004E-2</v>
      </c>
      <c r="E49" s="15">
        <f>HLOOKUP($B47,'[1]6-1-2021 SCE JRC Calculations'!$29:$38,4,0)</f>
        <v>8.0260000000000012E-2</v>
      </c>
      <c r="F49" s="15">
        <f ca="1">HLOOKUP($B47,'[1]6-1-2021 SCE JRC Calculations'!$44:$53,4,0)</f>
        <v>8.1629999999999994E-2</v>
      </c>
      <c r="G49" s="15">
        <f ca="1">HLOOKUP($B47,'[1]6-1-2021 SCE JRC Calculations'!$57:$68,4,0)</f>
        <v>8.1629999999999994E-2</v>
      </c>
    </row>
    <row r="50" spans="2:8" x14ac:dyDescent="0.4">
      <c r="B50" s="14" t="s">
        <v>8</v>
      </c>
      <c r="C50" s="15">
        <f>HLOOKUP($B47,'[1]6-1-2021 SCE JRC Calculations'!$5:$14,3,0)</f>
        <v>0.19055</v>
      </c>
      <c r="D50" s="15">
        <f>HLOOKUP($B47,'[1]6-1-2021 SCE JRC Calculations'!$17:$26,3,0)</f>
        <v>0.19055</v>
      </c>
      <c r="E50" s="15">
        <f>HLOOKUP($B47,'[1]6-1-2021 SCE JRC Calculations'!$29:$38,3,0)</f>
        <v>0.19055</v>
      </c>
      <c r="F50" s="15">
        <f ca="1">HLOOKUP($B47,'[1]6-1-2021 SCE JRC Calculations'!$44:$53,3,0)</f>
        <v>0.18475</v>
      </c>
      <c r="G50" s="15">
        <f ca="1">HLOOKUP($B47,'[1]6-1-2021 SCE JRC Calculations'!$57:$68,3,0)</f>
        <v>0.18475</v>
      </c>
    </row>
    <row r="51" spans="2:8" x14ac:dyDescent="0.4">
      <c r="B51" s="14" t="s">
        <v>9</v>
      </c>
      <c r="C51" s="15" t="s">
        <v>10</v>
      </c>
      <c r="D51" s="15">
        <f>HLOOKUP($B47,'[1]6-1-2021 SCE JRC Calculations'!$17:$26,5,0)</f>
        <v>1.252E-2</v>
      </c>
      <c r="E51" s="15">
        <f>HLOOKUP($B47,'[1]6-1-2021 SCE JRC Calculations'!$29:$38,5,0)</f>
        <v>2.503E-2</v>
      </c>
      <c r="F51" s="15">
        <f ca="1">HLOOKUP($B47,'[1]6-1-2021 SCE JRC Calculations'!$44:$53,5,0)</f>
        <v>3.1960000000000002E-2</v>
      </c>
      <c r="G51" s="15">
        <f ca="1">HLOOKUP($B47,'[1]6-1-2021 SCE JRC Calculations'!$57:$68,5,0)</f>
        <v>3.1960000000000002E-2</v>
      </c>
    </row>
    <row r="52" spans="2:8" x14ac:dyDescent="0.4">
      <c r="B52" s="14" t="s">
        <v>11</v>
      </c>
      <c r="C52" s="15">
        <f>HLOOKUP($B47,'[1]6-1-2021 SCE JRC Calculations'!$5:$14,6,0)</f>
        <v>0.28754000000000002</v>
      </c>
      <c r="D52" s="15">
        <f>HLOOKUP($B47,'[1]6-1-2021 SCE JRC Calculations'!$17:$26,6,0)</f>
        <v>0.29169</v>
      </c>
      <c r="E52" s="15">
        <f>HLOOKUP($B47,'[1]6-1-2021 SCE JRC Calculations'!$29:$38,6,0)</f>
        <v>0.29583999999999999</v>
      </c>
      <c r="F52" s="15">
        <f ca="1">HLOOKUP($B47,'[1]6-1-2021 SCE JRC Calculations'!$44:$53,6,0)</f>
        <v>0.29833999999999999</v>
      </c>
      <c r="G52" s="15">
        <f ca="1">HLOOKUP($B47,'[1]6-1-2021 SCE JRC Calculations'!$57:$68,6,0)</f>
        <v>0.29833999999999999</v>
      </c>
    </row>
    <row r="53" spans="2:8" x14ac:dyDescent="0.4">
      <c r="B53" s="14" t="s">
        <v>12</v>
      </c>
      <c r="C53" s="16" t="s">
        <v>10</v>
      </c>
      <c r="D53" s="16" t="s">
        <v>10</v>
      </c>
      <c r="E53" s="16" t="s">
        <v>10</v>
      </c>
      <c r="F53" s="16" t="s">
        <v>10</v>
      </c>
      <c r="G53" s="16">
        <f ca="1">HLOOKUP($B47,'[1]6-1-2021 SCE JRC Calculations'!$57:$68,12,0)</f>
        <v>2</v>
      </c>
    </row>
    <row r="54" spans="2:8" x14ac:dyDescent="0.4">
      <c r="B54" s="17" t="s">
        <v>13</v>
      </c>
      <c r="C54" s="18">
        <f>HLOOKUP($B47,'[1]6-1-2021 SCE JRC Calculations'!$5:$14,7,0)</f>
        <v>170.8</v>
      </c>
      <c r="D54" s="18">
        <f>HLOOKUP($B47,'[1]6-1-2021 SCE JRC Calculations'!$17:$26,7,0)</f>
        <v>173.26</v>
      </c>
      <c r="E54" s="18">
        <f>HLOOKUP($B47,'[1]6-1-2021 SCE JRC Calculations'!$29:$38,7,0)</f>
        <v>175.73</v>
      </c>
      <c r="F54" s="18">
        <f ca="1">HLOOKUP($B47,'[1]6-1-2021 SCE JRC Calculations'!$44:$53,7,0)</f>
        <v>177.21</v>
      </c>
      <c r="G54" s="18">
        <f ca="1">HLOOKUP($B47,'[1]6-1-2021 SCE JRC Calculations'!$57:$66,7,0)</f>
        <v>179.21</v>
      </c>
      <c r="H54" s="19"/>
    </row>
    <row r="55" spans="2:8" x14ac:dyDescent="0.4">
      <c r="B55" s="20" t="str">
        <f>"Monthly Usage: "&amp;HLOOKUP(B47,'[1]6-1-2021 SCE JRC Calculations'!$5:$14,9,0)&amp;"kWh"</f>
        <v>Monthly Usage: 594kWh</v>
      </c>
      <c r="C55" s="21"/>
      <c r="D55" s="21"/>
      <c r="E55" s="21"/>
      <c r="F55" s="21"/>
      <c r="G55" s="22"/>
    </row>
    <row r="56" spans="2:8" x14ac:dyDescent="0.4">
      <c r="B56" s="20" t="str">
        <f>$B$11</f>
        <v>Rates are current as of October 1, 2021</v>
      </c>
      <c r="C56" s="23"/>
      <c r="D56" s="23"/>
      <c r="E56" s="23"/>
      <c r="F56" s="21"/>
      <c r="G56" s="22"/>
    </row>
    <row r="57" spans="2:8" ht="14.5" customHeight="1" x14ac:dyDescent="0.4">
      <c r="B57" s="24" t="s">
        <v>21</v>
      </c>
      <c r="C57" s="25"/>
      <c r="D57" s="25"/>
      <c r="E57" s="25"/>
      <c r="F57" s="25"/>
      <c r="G57" s="26"/>
    </row>
    <row r="58" spans="2:8" x14ac:dyDescent="0.4">
      <c r="B58" s="24"/>
      <c r="C58" s="25"/>
      <c r="D58" s="25"/>
      <c r="E58" s="25"/>
      <c r="F58" s="25"/>
      <c r="G58" s="26"/>
    </row>
    <row r="59" spans="2:8" x14ac:dyDescent="0.4">
      <c r="B59" s="24"/>
      <c r="C59" s="25"/>
      <c r="D59" s="25"/>
      <c r="E59" s="25"/>
      <c r="F59" s="25"/>
      <c r="G59" s="26"/>
    </row>
    <row r="60" spans="2:8" ht="15" thickBot="1" x14ac:dyDescent="0.45">
      <c r="B60" s="27"/>
      <c r="C60" s="28"/>
      <c r="D60" s="28"/>
      <c r="E60" s="28"/>
      <c r="F60" s="28"/>
      <c r="G60" s="29"/>
    </row>
    <row r="61" spans="2:8" x14ac:dyDescent="0.4">
      <c r="B61" s="2" t="s">
        <v>0</v>
      </c>
      <c r="C61" s="3"/>
      <c r="D61" s="3"/>
      <c r="E61" s="3"/>
      <c r="F61" s="3"/>
      <c r="G61" s="4"/>
    </row>
    <row r="62" spans="2:8" x14ac:dyDescent="0.4">
      <c r="B62" s="5" t="s">
        <v>22</v>
      </c>
      <c r="C62" s="6"/>
      <c r="D62" s="6"/>
      <c r="E62" s="6"/>
      <c r="F62" s="7"/>
      <c r="G62" s="8"/>
    </row>
    <row r="63" spans="2:8" ht="25.75" x14ac:dyDescent="0.4">
      <c r="B63" s="9" t="str">
        <f>"2021 Schedule "&amp; B62</f>
        <v>2021 Schedule TOU-D-A-CARE</v>
      </c>
      <c r="C63" s="10" t="s">
        <v>2</v>
      </c>
      <c r="D63" s="11" t="s">
        <v>3</v>
      </c>
      <c r="E63" s="11" t="s">
        <v>4</v>
      </c>
      <c r="F63" s="12" t="str">
        <f>$F$3</f>
        <v>Pomona Choice</v>
      </c>
      <c r="G63" s="13" t="str">
        <f>$G$3</f>
        <v>Pomona Choice 100
100% Renewable</v>
      </c>
    </row>
    <row r="64" spans="2:8" x14ac:dyDescent="0.4">
      <c r="B64" s="14" t="s">
        <v>7</v>
      </c>
      <c r="C64" s="15">
        <f>HLOOKUP($B62,'[1]6-1-2021 SCE JRC Calculations'!$5:$14,4,0)</f>
        <v>9.6990000000000007E-2</v>
      </c>
      <c r="D64" s="15">
        <f>HLOOKUP($B62,'[1]6-1-2021 SCE JRC Calculations'!$17:$26,4,0)</f>
        <v>8.8620000000000004E-2</v>
      </c>
      <c r="E64" s="15">
        <f>HLOOKUP($B62,'[1]6-1-2021 SCE JRC Calculations'!$29:$38,4,0)</f>
        <v>8.0260000000000012E-2</v>
      </c>
      <c r="F64" s="15">
        <f ca="1">HLOOKUP($B62,'[1]6-1-2021 SCE JRC Calculations'!$44:$53,4,0)</f>
        <v>8.1629999999999994E-2</v>
      </c>
      <c r="G64" s="15">
        <f ca="1">HLOOKUP($B62,'[1]6-1-2021 SCE JRC Calculations'!$57:$68,4,0)</f>
        <v>8.1629999999999994E-2</v>
      </c>
    </row>
    <row r="65" spans="2:8" x14ac:dyDescent="0.4">
      <c r="B65" s="14" t="s">
        <v>8</v>
      </c>
      <c r="C65" s="15">
        <f>HLOOKUP($B62,'[1]6-1-2021 SCE JRC Calculations'!$5:$14,3,0)</f>
        <v>9.7890000000000005E-2</v>
      </c>
      <c r="D65" s="15">
        <f>HLOOKUP($B62,'[1]6-1-2021 SCE JRC Calculations'!$17:$26,3,0)</f>
        <v>9.7890000000000005E-2</v>
      </c>
      <c r="E65" s="15">
        <f>HLOOKUP($B62,'[1]6-1-2021 SCE JRC Calculations'!$29:$38,3,0)</f>
        <v>9.7890000000000005E-2</v>
      </c>
      <c r="F65" s="15">
        <f ca="1">HLOOKUP($B62,'[1]6-1-2021 SCE JRC Calculations'!$44:$53,3,0)</f>
        <v>9.7890000000000005E-2</v>
      </c>
      <c r="G65" s="15">
        <f ca="1">HLOOKUP($B62,'[1]6-1-2021 SCE JRC Calculations'!$57:$68,3,0)</f>
        <v>9.7890000000000005E-2</v>
      </c>
    </row>
    <row r="66" spans="2:8" x14ac:dyDescent="0.4">
      <c r="B66" s="14" t="s">
        <v>9</v>
      </c>
      <c r="C66" s="15" t="s">
        <v>10</v>
      </c>
      <c r="D66" s="15">
        <f>HLOOKUP($B62,'[1]6-1-2021 SCE JRC Calculations'!$17:$26,5,0)</f>
        <v>1.252E-2</v>
      </c>
      <c r="E66" s="15">
        <f>HLOOKUP($B62,'[1]6-1-2021 SCE JRC Calculations'!$29:$38,5,0)</f>
        <v>2.503E-2</v>
      </c>
      <c r="F66" s="15">
        <f ca="1">HLOOKUP($B62,'[1]6-1-2021 SCE JRC Calculations'!$44:$53,5,0)</f>
        <v>2.6159999999999999E-2</v>
      </c>
      <c r="G66" s="15">
        <f ca="1">HLOOKUP($B62,'[1]6-1-2021 SCE JRC Calculations'!$57:$68,5,0)</f>
        <v>2.6159999999999999E-2</v>
      </c>
    </row>
    <row r="67" spans="2:8" x14ac:dyDescent="0.4">
      <c r="B67" s="14" t="s">
        <v>11</v>
      </c>
      <c r="C67" s="15">
        <f>HLOOKUP($B62,'[1]6-1-2021 SCE JRC Calculations'!$5:$14,6,0)</f>
        <v>0.19488</v>
      </c>
      <c r="D67" s="15">
        <f>HLOOKUP($B62,'[1]6-1-2021 SCE JRC Calculations'!$17:$26,6,0)</f>
        <v>0.19903000000000001</v>
      </c>
      <c r="E67" s="15">
        <f>HLOOKUP($B62,'[1]6-1-2021 SCE JRC Calculations'!$29:$38,6,0)</f>
        <v>0.20318000000000003</v>
      </c>
      <c r="F67" s="15">
        <f ca="1">HLOOKUP($B62,'[1]6-1-2021 SCE JRC Calculations'!$44:$53,6,0)</f>
        <v>0.20568</v>
      </c>
      <c r="G67" s="15">
        <f ca="1">HLOOKUP($B62,'[1]6-1-2021 SCE JRC Calculations'!$57:$68,6,0)</f>
        <v>0.20568</v>
      </c>
    </row>
    <row r="68" spans="2:8" x14ac:dyDescent="0.4">
      <c r="B68" s="14" t="s">
        <v>12</v>
      </c>
      <c r="C68" s="16" t="s">
        <v>10</v>
      </c>
      <c r="D68" s="16" t="s">
        <v>10</v>
      </c>
      <c r="E68" s="16" t="s">
        <v>10</v>
      </c>
      <c r="F68" s="16" t="s">
        <v>10</v>
      </c>
      <c r="G68" s="16">
        <f ca="1">HLOOKUP($B62,'[1]6-1-2021 SCE JRC Calculations'!$57:$68,12,0)</f>
        <v>2</v>
      </c>
    </row>
    <row r="69" spans="2:8" x14ac:dyDescent="0.4">
      <c r="B69" s="17" t="s">
        <v>13</v>
      </c>
      <c r="C69" s="18">
        <f>HLOOKUP($B62,'[1]6-1-2021 SCE JRC Calculations'!$5:$14,7,0)</f>
        <v>115.76</v>
      </c>
      <c r="D69" s="18">
        <f>HLOOKUP($B62,'[1]6-1-2021 SCE JRC Calculations'!$17:$26,7,0)</f>
        <v>118.22</v>
      </c>
      <c r="E69" s="18">
        <f>HLOOKUP($B62,'[1]6-1-2021 SCE JRC Calculations'!$29:$38,7,0)</f>
        <v>120.69</v>
      </c>
      <c r="F69" s="18">
        <f ca="1">HLOOKUP($B62,'[1]6-1-2021 SCE JRC Calculations'!$44:$53,7,0)</f>
        <v>122.17</v>
      </c>
      <c r="G69" s="18">
        <f ca="1">HLOOKUP($B62,'[1]6-1-2021 SCE JRC Calculations'!$57:$66,7,0)</f>
        <v>124.17</v>
      </c>
      <c r="H69" s="19"/>
    </row>
    <row r="70" spans="2:8" x14ac:dyDescent="0.4">
      <c r="B70" s="20" t="str">
        <f>"Monthly Usage: "&amp;HLOOKUP(B62,'[1]6-1-2021 SCE JRC Calculations'!$5:$14,9,0)&amp;"kWh"</f>
        <v>Monthly Usage: 594kWh</v>
      </c>
      <c r="C70" s="21"/>
      <c r="D70" s="21"/>
      <c r="E70" s="21"/>
      <c r="F70" s="21"/>
      <c r="G70" s="22"/>
    </row>
    <row r="71" spans="2:8" x14ac:dyDescent="0.4">
      <c r="B71" s="20" t="str">
        <f>$B$11</f>
        <v>Rates are current as of October 1, 2021</v>
      </c>
      <c r="C71" s="23"/>
      <c r="D71" s="23"/>
      <c r="E71" s="23"/>
      <c r="F71" s="21"/>
      <c r="G71" s="22"/>
    </row>
    <row r="72" spans="2:8" ht="14.5" customHeight="1" x14ac:dyDescent="0.4">
      <c r="B72" s="24" t="s">
        <v>23</v>
      </c>
      <c r="C72" s="25"/>
      <c r="D72" s="25"/>
      <c r="E72" s="25"/>
      <c r="F72" s="25"/>
      <c r="G72" s="26"/>
    </row>
    <row r="73" spans="2:8" x14ac:dyDescent="0.4">
      <c r="B73" s="24"/>
      <c r="C73" s="25"/>
      <c r="D73" s="25"/>
      <c r="E73" s="25"/>
      <c r="F73" s="25"/>
      <c r="G73" s="26"/>
    </row>
    <row r="74" spans="2:8" x14ac:dyDescent="0.4">
      <c r="B74" s="24"/>
      <c r="C74" s="25"/>
      <c r="D74" s="25"/>
      <c r="E74" s="25"/>
      <c r="F74" s="25"/>
      <c r="G74" s="26"/>
    </row>
    <row r="75" spans="2:8" ht="15" thickBot="1" x14ac:dyDescent="0.45">
      <c r="B75" s="27"/>
      <c r="C75" s="28"/>
      <c r="D75" s="28"/>
      <c r="E75" s="28"/>
      <c r="F75" s="28"/>
      <c r="G75" s="29"/>
    </row>
    <row r="76" spans="2:8" x14ac:dyDescent="0.4">
      <c r="B76" s="2" t="s">
        <v>0</v>
      </c>
      <c r="C76" s="3"/>
      <c r="D76" s="3"/>
      <c r="E76" s="3"/>
      <c r="F76" s="3"/>
      <c r="G76" s="4"/>
    </row>
    <row r="77" spans="2:8" x14ac:dyDescent="0.4">
      <c r="B77" s="5" t="s">
        <v>24</v>
      </c>
      <c r="C77" s="6"/>
      <c r="D77" s="6"/>
      <c r="E77" s="6"/>
      <c r="F77" s="7"/>
      <c r="G77" s="8"/>
    </row>
    <row r="78" spans="2:8" ht="25.75" x14ac:dyDescent="0.4">
      <c r="B78" s="9" t="str">
        <f>"2021 Schedule "&amp; B77</f>
        <v>2021 Schedule TOU-D-A-FERA</v>
      </c>
      <c r="C78" s="10" t="s">
        <v>2</v>
      </c>
      <c r="D78" s="11" t="s">
        <v>3</v>
      </c>
      <c r="E78" s="11" t="s">
        <v>4</v>
      </c>
      <c r="F78" s="12" t="str">
        <f>$F$3</f>
        <v>Pomona Choice</v>
      </c>
      <c r="G78" s="13" t="str">
        <f>$G$3</f>
        <v>Pomona Choice 100
100% Renewable</v>
      </c>
    </row>
    <row r="79" spans="2:8" x14ac:dyDescent="0.4">
      <c r="B79" s="14" t="s">
        <v>7</v>
      </c>
      <c r="C79" s="15">
        <f>HLOOKUP($B77,'[1]6-1-2021 SCE JRC Calculations'!$5:$14,4,0)</f>
        <v>9.6990000000000007E-2</v>
      </c>
      <c r="D79" s="15">
        <f>HLOOKUP($B77,'[1]6-1-2021 SCE JRC Calculations'!$17:$26,4,0)</f>
        <v>8.8620000000000004E-2</v>
      </c>
      <c r="E79" s="15">
        <f>HLOOKUP($B77,'[1]6-1-2021 SCE JRC Calculations'!$29:$38,4,0)</f>
        <v>8.0260000000000012E-2</v>
      </c>
      <c r="F79" s="15">
        <f ca="1">HLOOKUP($B77,'[1]6-1-2021 SCE JRC Calculations'!$44:$53,4,0)</f>
        <v>8.1629999999999994E-2</v>
      </c>
      <c r="G79" s="15">
        <f ca="1">HLOOKUP($B77,'[1]6-1-2021 SCE JRC Calculations'!$57:$68,4,0)</f>
        <v>8.1629999999999994E-2</v>
      </c>
    </row>
    <row r="80" spans="2:8" x14ac:dyDescent="0.4">
      <c r="B80" s="14" t="s">
        <v>8</v>
      </c>
      <c r="C80" s="15">
        <f>HLOOKUP($B77,'[1]6-1-2021 SCE JRC Calculations'!$5:$14,3,0)</f>
        <v>0.13850000000000001</v>
      </c>
      <c r="D80" s="15">
        <f>HLOOKUP($B77,'[1]6-1-2021 SCE JRC Calculations'!$17:$26,3,0)</f>
        <v>0.13850000000000001</v>
      </c>
      <c r="E80" s="15">
        <f>HLOOKUP($B77,'[1]6-1-2021 SCE JRC Calculations'!$29:$38,3,0)</f>
        <v>0.13850000000000001</v>
      </c>
      <c r="F80" s="15">
        <f ca="1">HLOOKUP($B77,'[1]6-1-2021 SCE JRC Calculations'!$44:$53,3,0)</f>
        <v>0.13270000000000001</v>
      </c>
      <c r="G80" s="15">
        <f ca="1">HLOOKUP($B77,'[1]6-1-2021 SCE JRC Calculations'!$57:$68,3,0)</f>
        <v>0.13270000000000001</v>
      </c>
    </row>
    <row r="81" spans="2:8" x14ac:dyDescent="0.4">
      <c r="B81" s="14" t="s">
        <v>9</v>
      </c>
      <c r="C81" s="15" t="s">
        <v>10</v>
      </c>
      <c r="D81" s="15">
        <f>HLOOKUP($B77,'[1]6-1-2021 SCE JRC Calculations'!$17:$26,5,0)</f>
        <v>1.252E-2</v>
      </c>
      <c r="E81" s="15">
        <f>HLOOKUP($B77,'[1]6-1-2021 SCE JRC Calculations'!$29:$38,5,0)</f>
        <v>2.503E-2</v>
      </c>
      <c r="F81" s="15">
        <f ca="1">HLOOKUP($B77,'[1]6-1-2021 SCE JRC Calculations'!$44:$53,5,0)</f>
        <v>3.1960000000000002E-2</v>
      </c>
      <c r="G81" s="15">
        <f ca="1">HLOOKUP($B77,'[1]6-1-2021 SCE JRC Calculations'!$57:$68,5,0)</f>
        <v>3.1960000000000002E-2</v>
      </c>
    </row>
    <row r="82" spans="2:8" x14ac:dyDescent="0.4">
      <c r="B82" s="14" t="s">
        <v>11</v>
      </c>
      <c r="C82" s="15">
        <f>HLOOKUP($B77,'[1]6-1-2021 SCE JRC Calculations'!$5:$14,6,0)</f>
        <v>0.23549000000000003</v>
      </c>
      <c r="D82" s="15">
        <f>HLOOKUP($B77,'[1]6-1-2021 SCE JRC Calculations'!$17:$26,6,0)</f>
        <v>0.23964000000000002</v>
      </c>
      <c r="E82" s="15">
        <f>HLOOKUP($B77,'[1]6-1-2021 SCE JRC Calculations'!$29:$38,6,0)</f>
        <v>0.24379000000000001</v>
      </c>
      <c r="F82" s="15">
        <f ca="1">HLOOKUP($B77,'[1]6-1-2021 SCE JRC Calculations'!$44:$53,6,0)</f>
        <v>0.24629000000000001</v>
      </c>
      <c r="G82" s="15">
        <f ca="1">HLOOKUP($B77,'[1]6-1-2021 SCE JRC Calculations'!$57:$68,6,0)</f>
        <v>0.24629000000000001</v>
      </c>
    </row>
    <row r="83" spans="2:8" x14ac:dyDescent="0.4">
      <c r="B83" s="14" t="s">
        <v>12</v>
      </c>
      <c r="C83" s="16" t="s">
        <v>10</v>
      </c>
      <c r="D83" s="16" t="s">
        <v>10</v>
      </c>
      <c r="E83" s="16" t="s">
        <v>10</v>
      </c>
      <c r="F83" s="16" t="s">
        <v>10</v>
      </c>
      <c r="G83" s="16">
        <f ca="1">HLOOKUP($B77,'[1]6-1-2021 SCE JRC Calculations'!$57:$68,12,0)</f>
        <v>2</v>
      </c>
    </row>
    <row r="84" spans="2:8" x14ac:dyDescent="0.4">
      <c r="B84" s="17" t="s">
        <v>13</v>
      </c>
      <c r="C84" s="18">
        <f>HLOOKUP($B77,'[1]6-1-2021 SCE JRC Calculations'!$5:$14,7,0)</f>
        <v>139.88</v>
      </c>
      <c r="D84" s="18">
        <f>HLOOKUP($B77,'[1]6-1-2021 SCE JRC Calculations'!$17:$26,7,0)</f>
        <v>142.35</v>
      </c>
      <c r="E84" s="18">
        <f>HLOOKUP($B77,'[1]6-1-2021 SCE JRC Calculations'!$29:$38,7,0)</f>
        <v>144.81</v>
      </c>
      <c r="F84" s="18">
        <f ca="1">HLOOKUP($B77,'[1]6-1-2021 SCE JRC Calculations'!$44:$53,7,0)</f>
        <v>146.30000000000001</v>
      </c>
      <c r="G84" s="18">
        <f ca="1">HLOOKUP($B77,'[1]6-1-2021 SCE JRC Calculations'!$57:$66,7,0)</f>
        <v>148.30000000000001</v>
      </c>
      <c r="H84" s="19"/>
    </row>
    <row r="85" spans="2:8" x14ac:dyDescent="0.4">
      <c r="B85" s="20" t="str">
        <f>"Monthly Usage: "&amp;HLOOKUP(B77,'[1]6-1-2021 SCE JRC Calculations'!$5:$14,9,0)&amp;"kWh"</f>
        <v>Monthly Usage: 594kWh</v>
      </c>
      <c r="C85" s="21"/>
      <c r="D85" s="21"/>
      <c r="E85" s="21"/>
      <c r="F85" s="21"/>
      <c r="G85" s="22"/>
    </row>
    <row r="86" spans="2:8" x14ac:dyDescent="0.4">
      <c r="B86" s="20" t="str">
        <f>$B$11</f>
        <v>Rates are current as of October 1, 2021</v>
      </c>
      <c r="C86" s="23"/>
      <c r="D86" s="23"/>
      <c r="E86" s="23"/>
      <c r="F86" s="21"/>
      <c r="G86" s="22"/>
    </row>
    <row r="87" spans="2:8" ht="14.5" customHeight="1" x14ac:dyDescent="0.4">
      <c r="B87" s="24" t="s">
        <v>25</v>
      </c>
      <c r="C87" s="25"/>
      <c r="D87" s="25"/>
      <c r="E87" s="25"/>
      <c r="F87" s="25"/>
      <c r="G87" s="26"/>
    </row>
    <row r="88" spans="2:8" x14ac:dyDescent="0.4">
      <c r="B88" s="24"/>
      <c r="C88" s="25"/>
      <c r="D88" s="25"/>
      <c r="E88" s="25"/>
      <c r="F88" s="25"/>
      <c r="G88" s="26"/>
    </row>
    <row r="89" spans="2:8" x14ac:dyDescent="0.4">
      <c r="B89" s="24"/>
      <c r="C89" s="25"/>
      <c r="D89" s="25"/>
      <c r="E89" s="25"/>
      <c r="F89" s="25"/>
      <c r="G89" s="26"/>
    </row>
    <row r="90" spans="2:8" ht="15" thickBot="1" x14ac:dyDescent="0.45">
      <c r="B90" s="27"/>
      <c r="C90" s="28"/>
      <c r="D90" s="28"/>
      <c r="E90" s="28"/>
      <c r="F90" s="28"/>
      <c r="G90" s="29"/>
    </row>
    <row r="91" spans="2:8" x14ac:dyDescent="0.4">
      <c r="B91" s="2" t="s">
        <v>0</v>
      </c>
      <c r="C91" s="3"/>
      <c r="D91" s="3"/>
      <c r="E91" s="3"/>
      <c r="F91" s="3"/>
      <c r="G91" s="4"/>
    </row>
    <row r="92" spans="2:8" x14ac:dyDescent="0.4">
      <c r="B92" s="5" t="s">
        <v>26</v>
      </c>
      <c r="C92" s="6"/>
      <c r="D92" s="6"/>
      <c r="E92" s="6"/>
      <c r="F92" s="7"/>
      <c r="G92" s="8"/>
    </row>
    <row r="93" spans="2:8" ht="25.75" x14ac:dyDescent="0.4">
      <c r="B93" s="9" t="str">
        <f>"2021 Schedule "&amp; B92</f>
        <v>2021 Schedule TOU-D-B</v>
      </c>
      <c r="C93" s="10" t="s">
        <v>2</v>
      </c>
      <c r="D93" s="11" t="s">
        <v>3</v>
      </c>
      <c r="E93" s="11" t="s">
        <v>4</v>
      </c>
      <c r="F93" s="12" t="str">
        <f>$F$3</f>
        <v>Pomona Choice</v>
      </c>
      <c r="G93" s="13" t="str">
        <f>$G$3</f>
        <v>Pomona Choice 100
100% Renewable</v>
      </c>
    </row>
    <row r="94" spans="2:8" x14ac:dyDescent="0.4">
      <c r="B94" s="14" t="s">
        <v>7</v>
      </c>
      <c r="C94" s="15">
        <f>HLOOKUP($B92,'[1]6-1-2021 SCE JRC Calculations'!$5:$14,4,0)</f>
        <v>9.7989999999999994E-2</v>
      </c>
      <c r="D94" s="15">
        <f>HLOOKUP($B92,'[1]6-1-2021 SCE JRC Calculations'!$17:$26,4,0)</f>
        <v>8.9619999999999991E-2</v>
      </c>
      <c r="E94" s="15">
        <f>HLOOKUP($B92,'[1]6-1-2021 SCE JRC Calculations'!$29:$38,4,0)</f>
        <v>8.1259999999999999E-2</v>
      </c>
      <c r="F94" s="15">
        <f ca="1">HLOOKUP($B92,'[1]6-1-2021 SCE JRC Calculations'!$44:$53,4,0)</f>
        <v>8.2720000000000002E-2</v>
      </c>
      <c r="G94" s="15">
        <f ca="1">HLOOKUP($B92,'[1]6-1-2021 SCE JRC Calculations'!$57:$68,4,0)</f>
        <v>8.2720000000000002E-2</v>
      </c>
    </row>
    <row r="95" spans="2:8" x14ac:dyDescent="0.4">
      <c r="B95" s="14" t="s">
        <v>8</v>
      </c>
      <c r="C95" s="15">
        <f>HLOOKUP($B92,'[1]6-1-2021 SCE JRC Calculations'!$5:$14,3,0)</f>
        <v>0.18523999999999999</v>
      </c>
      <c r="D95" s="15">
        <f>HLOOKUP($B92,'[1]6-1-2021 SCE JRC Calculations'!$17:$26,3,0)</f>
        <v>0.18523999999999999</v>
      </c>
      <c r="E95" s="15">
        <f>HLOOKUP($B92,'[1]6-1-2021 SCE JRC Calculations'!$29:$38,3,0)</f>
        <v>0.18523999999999999</v>
      </c>
      <c r="F95" s="15">
        <f ca="1">HLOOKUP($B92,'[1]6-1-2021 SCE JRC Calculations'!$44:$53,3,0)</f>
        <v>0.17943999999999999</v>
      </c>
      <c r="G95" s="15">
        <f ca="1">HLOOKUP($B92,'[1]6-1-2021 SCE JRC Calculations'!$57:$68,3,0)</f>
        <v>0.17943999999999999</v>
      </c>
    </row>
    <row r="96" spans="2:8" x14ac:dyDescent="0.4">
      <c r="B96" s="14" t="s">
        <v>9</v>
      </c>
      <c r="C96" s="15" t="s">
        <v>10</v>
      </c>
      <c r="D96" s="15">
        <f>HLOOKUP($B92,'[1]6-1-2021 SCE JRC Calculations'!$17:$26,5,0)</f>
        <v>1.252E-2</v>
      </c>
      <c r="E96" s="15">
        <f>HLOOKUP($B92,'[1]6-1-2021 SCE JRC Calculations'!$29:$38,5,0)</f>
        <v>2.503E-2</v>
      </c>
      <c r="F96" s="15">
        <f ca="1">HLOOKUP($B92,'[1]6-1-2021 SCE JRC Calculations'!$44:$53,5,0)</f>
        <v>3.1969999999999998E-2</v>
      </c>
      <c r="G96" s="15">
        <f ca="1">HLOOKUP($B92,'[1]6-1-2021 SCE JRC Calculations'!$57:$68,5,0)</f>
        <v>3.1969999999999998E-2</v>
      </c>
    </row>
    <row r="97" spans="2:8" x14ac:dyDescent="0.4">
      <c r="B97" s="14" t="s">
        <v>11</v>
      </c>
      <c r="C97" s="15">
        <f>HLOOKUP($B92,'[1]6-1-2021 SCE JRC Calculations'!$5:$14,6,0)</f>
        <v>0.28322999999999998</v>
      </c>
      <c r="D97" s="15">
        <f>HLOOKUP($B92,'[1]6-1-2021 SCE JRC Calculations'!$17:$26,6,0)</f>
        <v>0.28737999999999997</v>
      </c>
      <c r="E97" s="15">
        <f>HLOOKUP($B92,'[1]6-1-2021 SCE JRC Calculations'!$29:$38,6,0)</f>
        <v>0.29152999999999996</v>
      </c>
      <c r="F97" s="15">
        <f ca="1">HLOOKUP($B92,'[1]6-1-2021 SCE JRC Calculations'!$44:$53,6,0)</f>
        <v>0.29413</v>
      </c>
      <c r="G97" s="15">
        <f ca="1">HLOOKUP($B92,'[1]6-1-2021 SCE JRC Calculations'!$57:$68,6,0)</f>
        <v>0.29413</v>
      </c>
    </row>
    <row r="98" spans="2:8" x14ac:dyDescent="0.4">
      <c r="B98" s="14" t="s">
        <v>12</v>
      </c>
      <c r="C98" s="16" t="s">
        <v>10</v>
      </c>
      <c r="D98" s="16" t="s">
        <v>10</v>
      </c>
      <c r="E98" s="16" t="s">
        <v>10</v>
      </c>
      <c r="F98" s="16" t="s">
        <v>10</v>
      </c>
      <c r="G98" s="16">
        <f ca="1">HLOOKUP($B92,'[1]6-1-2021 SCE JRC Calculations'!$57:$68,12,0)</f>
        <v>2</v>
      </c>
    </row>
    <row r="99" spans="2:8" x14ac:dyDescent="0.4">
      <c r="B99" s="17" t="s">
        <v>13</v>
      </c>
      <c r="C99" s="18">
        <f>HLOOKUP($B92,'[1]6-1-2021 SCE JRC Calculations'!$5:$14,7,0)</f>
        <v>168.24</v>
      </c>
      <c r="D99" s="18">
        <f>HLOOKUP($B92,'[1]6-1-2021 SCE JRC Calculations'!$17:$26,7,0)</f>
        <v>170.7</v>
      </c>
      <c r="E99" s="18">
        <f>HLOOKUP($B92,'[1]6-1-2021 SCE JRC Calculations'!$29:$38,7,0)</f>
        <v>173.17</v>
      </c>
      <c r="F99" s="18">
        <f ca="1">HLOOKUP($B92,'[1]6-1-2021 SCE JRC Calculations'!$44:$53,7,0)</f>
        <v>174.71</v>
      </c>
      <c r="G99" s="18">
        <f ca="1">HLOOKUP($B92,'[1]6-1-2021 SCE JRC Calculations'!$57:$66,7,0)</f>
        <v>176.71</v>
      </c>
      <c r="H99" s="19"/>
    </row>
    <row r="100" spans="2:8" x14ac:dyDescent="0.4">
      <c r="B100" s="20" t="str">
        <f>"Monthly Usage: "&amp;HLOOKUP(B92,'[1]6-1-2021 SCE JRC Calculations'!$5:$14,9,0)&amp;"kWh"</f>
        <v>Monthly Usage: 594kWh</v>
      </c>
      <c r="C100" s="21"/>
      <c r="D100" s="21"/>
      <c r="E100" s="21"/>
      <c r="F100" s="21"/>
      <c r="G100" s="22"/>
    </row>
    <row r="101" spans="2:8" x14ac:dyDescent="0.4">
      <c r="B101" s="20" t="str">
        <f>$B$11</f>
        <v>Rates are current as of October 1, 2021</v>
      </c>
      <c r="C101" s="23"/>
      <c r="D101" s="23"/>
      <c r="E101" s="23"/>
      <c r="F101" s="21"/>
      <c r="G101" s="22"/>
    </row>
    <row r="102" spans="2:8" ht="14.5" customHeight="1" x14ac:dyDescent="0.4">
      <c r="B102" s="24" t="s">
        <v>27</v>
      </c>
      <c r="C102" s="25"/>
      <c r="D102" s="25"/>
      <c r="E102" s="25"/>
      <c r="F102" s="25"/>
      <c r="G102" s="26"/>
    </row>
    <row r="103" spans="2:8" x14ac:dyDescent="0.4">
      <c r="B103" s="24"/>
      <c r="C103" s="25"/>
      <c r="D103" s="25"/>
      <c r="E103" s="25"/>
      <c r="F103" s="25"/>
      <c r="G103" s="26"/>
    </row>
    <row r="104" spans="2:8" x14ac:dyDescent="0.4">
      <c r="B104" s="24"/>
      <c r="C104" s="25"/>
      <c r="D104" s="25"/>
      <c r="E104" s="25"/>
      <c r="F104" s="25"/>
      <c r="G104" s="26"/>
    </row>
    <row r="105" spans="2:8" ht="15" thickBot="1" x14ac:dyDescent="0.45">
      <c r="B105" s="27"/>
      <c r="C105" s="28"/>
      <c r="D105" s="28"/>
      <c r="E105" s="28"/>
      <c r="F105" s="28"/>
      <c r="G105" s="29"/>
    </row>
    <row r="106" spans="2:8" x14ac:dyDescent="0.4">
      <c r="B106" s="2" t="s">
        <v>0</v>
      </c>
      <c r="C106" s="3"/>
      <c r="D106" s="3"/>
      <c r="E106" s="3"/>
      <c r="F106" s="3"/>
      <c r="G106" s="4"/>
    </row>
    <row r="107" spans="2:8" x14ac:dyDescent="0.4">
      <c r="B107" s="5" t="s">
        <v>28</v>
      </c>
      <c r="C107" s="6"/>
      <c r="D107" s="6"/>
      <c r="E107" s="6"/>
      <c r="F107" s="7"/>
      <c r="G107" s="8"/>
    </row>
    <row r="108" spans="2:8" ht="25.75" x14ac:dyDescent="0.4">
      <c r="B108" s="9" t="str">
        <f>"2021 Schedule "&amp; B107</f>
        <v>2021 Schedule TOU-D-B-CARE</v>
      </c>
      <c r="C108" s="10" t="s">
        <v>2</v>
      </c>
      <c r="D108" s="11" t="s">
        <v>3</v>
      </c>
      <c r="E108" s="11" t="s">
        <v>4</v>
      </c>
      <c r="F108" s="12" t="str">
        <f>$F$3</f>
        <v>Pomona Choice</v>
      </c>
      <c r="G108" s="13" t="str">
        <f>$G$3</f>
        <v>Pomona Choice 100
100% Renewable</v>
      </c>
    </row>
    <row r="109" spans="2:8" x14ac:dyDescent="0.4">
      <c r="B109" s="14" t="s">
        <v>7</v>
      </c>
      <c r="C109" s="15">
        <f>HLOOKUP($B107,'[1]6-1-2021 SCE JRC Calculations'!$5:$14,4,0)</f>
        <v>9.7989999999999994E-2</v>
      </c>
      <c r="D109" s="15">
        <f>HLOOKUP($B107,'[1]6-1-2021 SCE JRC Calculations'!$17:$26,4,0)</f>
        <v>8.9619999999999991E-2</v>
      </c>
      <c r="E109" s="15">
        <f>HLOOKUP($B107,'[1]6-1-2021 SCE JRC Calculations'!$29:$38,4,0)</f>
        <v>8.1259999999999999E-2</v>
      </c>
      <c r="F109" s="15">
        <f ca="1">HLOOKUP($B107,'[1]6-1-2021 SCE JRC Calculations'!$44:$53,4,0)</f>
        <v>8.2720000000000002E-2</v>
      </c>
      <c r="G109" s="15">
        <f ca="1">HLOOKUP($B107,'[1]6-1-2021 SCE JRC Calculations'!$57:$68,4,0)</f>
        <v>8.2720000000000002E-2</v>
      </c>
    </row>
    <row r="110" spans="2:8" x14ac:dyDescent="0.4">
      <c r="B110" s="14" t="s">
        <v>8</v>
      </c>
      <c r="C110" s="15">
        <f>HLOOKUP($B107,'[1]6-1-2021 SCE JRC Calculations'!$5:$14,3,0)</f>
        <v>9.3810000000000004E-2</v>
      </c>
      <c r="D110" s="15">
        <f>HLOOKUP($B107,'[1]6-1-2021 SCE JRC Calculations'!$17:$26,3,0)</f>
        <v>9.3810000000000004E-2</v>
      </c>
      <c r="E110" s="15">
        <f>HLOOKUP($B107,'[1]6-1-2021 SCE JRC Calculations'!$29:$38,3,0)</f>
        <v>9.3810000000000004E-2</v>
      </c>
      <c r="F110" s="15">
        <f ca="1">HLOOKUP($B107,'[1]6-1-2021 SCE JRC Calculations'!$44:$53,3,0)</f>
        <v>9.3810000000000004E-2</v>
      </c>
      <c r="G110" s="15">
        <f ca="1">HLOOKUP($B107,'[1]6-1-2021 SCE JRC Calculations'!$57:$68,3,0)</f>
        <v>9.3810000000000004E-2</v>
      </c>
    </row>
    <row r="111" spans="2:8" x14ac:dyDescent="0.4">
      <c r="B111" s="14" t="s">
        <v>9</v>
      </c>
      <c r="C111" s="15" t="s">
        <v>10</v>
      </c>
      <c r="D111" s="15">
        <f>HLOOKUP($B107,'[1]6-1-2021 SCE JRC Calculations'!$17:$26,5,0)</f>
        <v>1.252E-2</v>
      </c>
      <c r="E111" s="15">
        <f>HLOOKUP($B107,'[1]6-1-2021 SCE JRC Calculations'!$29:$38,5,0)</f>
        <v>2.503E-2</v>
      </c>
      <c r="F111" s="15">
        <f ca="1">HLOOKUP($B107,'[1]6-1-2021 SCE JRC Calculations'!$44:$53,5,0)</f>
        <v>2.6169999999999999E-2</v>
      </c>
      <c r="G111" s="15">
        <f ca="1">HLOOKUP($B107,'[1]6-1-2021 SCE JRC Calculations'!$57:$68,5,0)</f>
        <v>2.6169999999999999E-2</v>
      </c>
    </row>
    <row r="112" spans="2:8" x14ac:dyDescent="0.4">
      <c r="B112" s="14" t="s">
        <v>11</v>
      </c>
      <c r="C112" s="15">
        <f>HLOOKUP($B107,'[1]6-1-2021 SCE JRC Calculations'!$5:$14,6,0)</f>
        <v>0.1918</v>
      </c>
      <c r="D112" s="15">
        <f>HLOOKUP($B107,'[1]6-1-2021 SCE JRC Calculations'!$17:$26,6,0)</f>
        <v>0.19594999999999999</v>
      </c>
      <c r="E112" s="15">
        <f>HLOOKUP($B107,'[1]6-1-2021 SCE JRC Calculations'!$29:$38,6,0)</f>
        <v>0.2001</v>
      </c>
      <c r="F112" s="15">
        <f ca="1">HLOOKUP($B107,'[1]6-1-2021 SCE JRC Calculations'!$44:$53,6,0)</f>
        <v>0.20270000000000002</v>
      </c>
      <c r="G112" s="15">
        <f ca="1">HLOOKUP($B107,'[1]6-1-2021 SCE JRC Calculations'!$57:$68,6,0)</f>
        <v>0.20270000000000002</v>
      </c>
    </row>
    <row r="113" spans="2:8" x14ac:dyDescent="0.4">
      <c r="B113" s="14" t="s">
        <v>12</v>
      </c>
      <c r="C113" s="16" t="s">
        <v>10</v>
      </c>
      <c r="D113" s="16" t="s">
        <v>10</v>
      </c>
      <c r="E113" s="16" t="s">
        <v>10</v>
      </c>
      <c r="F113" s="16" t="s">
        <v>10</v>
      </c>
      <c r="G113" s="16">
        <f ca="1">HLOOKUP($B107,'[1]6-1-2021 SCE JRC Calculations'!$57:$68,12,0)</f>
        <v>2</v>
      </c>
    </row>
    <row r="114" spans="2:8" x14ac:dyDescent="0.4">
      <c r="B114" s="17" t="s">
        <v>13</v>
      </c>
      <c r="C114" s="18">
        <f>HLOOKUP($B107,'[1]6-1-2021 SCE JRC Calculations'!$5:$14,7,0)</f>
        <v>113.93</v>
      </c>
      <c r="D114" s="18">
        <f>HLOOKUP($B107,'[1]6-1-2021 SCE JRC Calculations'!$17:$26,7,0)</f>
        <v>116.39</v>
      </c>
      <c r="E114" s="18">
        <f>HLOOKUP($B107,'[1]6-1-2021 SCE JRC Calculations'!$29:$38,7,0)</f>
        <v>118.86</v>
      </c>
      <c r="F114" s="18">
        <f ca="1">HLOOKUP($B107,'[1]6-1-2021 SCE JRC Calculations'!$44:$53,7,0)</f>
        <v>120.4</v>
      </c>
      <c r="G114" s="18">
        <f ca="1">HLOOKUP($B107,'[1]6-1-2021 SCE JRC Calculations'!$57:$66,7,0)</f>
        <v>122.4</v>
      </c>
      <c r="H114" s="19"/>
    </row>
    <row r="115" spans="2:8" x14ac:dyDescent="0.4">
      <c r="B115" s="20" t="str">
        <f>"Monthly Usage: "&amp;HLOOKUP(B107,'[1]6-1-2021 SCE JRC Calculations'!$5:$14,9,0)&amp;"kWh"</f>
        <v>Monthly Usage: 594kWh</v>
      </c>
      <c r="C115" s="21"/>
      <c r="D115" s="21"/>
      <c r="E115" s="21"/>
      <c r="F115" s="21"/>
      <c r="G115" s="22"/>
    </row>
    <row r="116" spans="2:8" x14ac:dyDescent="0.4">
      <c r="B116" s="20" t="str">
        <f>$B$11</f>
        <v>Rates are current as of October 1, 2021</v>
      </c>
      <c r="C116" s="23"/>
      <c r="D116" s="23"/>
      <c r="E116" s="23"/>
      <c r="F116" s="21"/>
      <c r="G116" s="22"/>
    </row>
    <row r="117" spans="2:8" ht="14.5" customHeight="1" x14ac:dyDescent="0.4">
      <c r="B117" s="24" t="s">
        <v>29</v>
      </c>
      <c r="C117" s="25"/>
      <c r="D117" s="25"/>
      <c r="E117" s="25"/>
      <c r="F117" s="25"/>
      <c r="G117" s="26"/>
    </row>
    <row r="118" spans="2:8" x14ac:dyDescent="0.4">
      <c r="B118" s="24"/>
      <c r="C118" s="25"/>
      <c r="D118" s="25"/>
      <c r="E118" s="25"/>
      <c r="F118" s="25"/>
      <c r="G118" s="26"/>
    </row>
    <row r="119" spans="2:8" x14ac:dyDescent="0.4">
      <c r="B119" s="24"/>
      <c r="C119" s="25"/>
      <c r="D119" s="25"/>
      <c r="E119" s="25"/>
      <c r="F119" s="25"/>
      <c r="G119" s="26"/>
    </row>
    <row r="120" spans="2:8" ht="15" thickBot="1" x14ac:dyDescent="0.45">
      <c r="B120" s="27"/>
      <c r="C120" s="28"/>
      <c r="D120" s="28"/>
      <c r="E120" s="28"/>
      <c r="F120" s="28"/>
      <c r="G120" s="29"/>
    </row>
    <row r="121" spans="2:8" x14ac:dyDescent="0.4">
      <c r="B121" s="2" t="s">
        <v>0</v>
      </c>
      <c r="C121" s="3"/>
      <c r="D121" s="3"/>
      <c r="E121" s="3"/>
      <c r="F121" s="3"/>
      <c r="G121" s="4"/>
    </row>
    <row r="122" spans="2:8" x14ac:dyDescent="0.4">
      <c r="B122" s="5" t="s">
        <v>30</v>
      </c>
      <c r="C122" s="6"/>
      <c r="D122" s="6"/>
      <c r="E122" s="6"/>
      <c r="F122" s="7"/>
      <c r="G122" s="8"/>
    </row>
    <row r="123" spans="2:8" ht="25.75" x14ac:dyDescent="0.4">
      <c r="B123" s="9" t="str">
        <f>"2021 Schedule "&amp; B122</f>
        <v>2021 Schedule TOU-D-B-FERA</v>
      </c>
      <c r="C123" s="10" t="s">
        <v>2</v>
      </c>
      <c r="D123" s="11" t="s">
        <v>3</v>
      </c>
      <c r="E123" s="11" t="s">
        <v>4</v>
      </c>
      <c r="F123" s="12" t="str">
        <f>$F$3</f>
        <v>Pomona Choice</v>
      </c>
      <c r="G123" s="13" t="str">
        <f>$G$3</f>
        <v>Pomona Choice 100
100% Renewable</v>
      </c>
    </row>
    <row r="124" spans="2:8" x14ac:dyDescent="0.4">
      <c r="B124" s="14" t="s">
        <v>7</v>
      </c>
      <c r="C124" s="15">
        <f>HLOOKUP($B122,'[1]6-1-2021 SCE JRC Calculations'!$5:$14,4,0)</f>
        <v>9.7989999999999994E-2</v>
      </c>
      <c r="D124" s="15">
        <f>HLOOKUP($B122,'[1]6-1-2021 SCE JRC Calculations'!$17:$26,4,0)</f>
        <v>8.9619999999999991E-2</v>
      </c>
      <c r="E124" s="15">
        <f>HLOOKUP($B122,'[1]6-1-2021 SCE JRC Calculations'!$29:$38,4,0)</f>
        <v>8.1259999999999999E-2</v>
      </c>
      <c r="F124" s="15">
        <f ca="1">HLOOKUP($B122,'[1]6-1-2021 SCE JRC Calculations'!$44:$53,4,0)</f>
        <v>8.2720000000000002E-2</v>
      </c>
      <c r="G124" s="15">
        <f ca="1">HLOOKUP($B122,'[1]6-1-2021 SCE JRC Calculations'!$57:$68,4,0)</f>
        <v>8.2720000000000002E-2</v>
      </c>
    </row>
    <row r="125" spans="2:8" x14ac:dyDescent="0.4">
      <c r="B125" s="14" t="s">
        <v>8</v>
      </c>
      <c r="C125" s="15">
        <f>HLOOKUP($B122,'[1]6-1-2021 SCE JRC Calculations'!$5:$14,3,0)</f>
        <v>0.13397999999999999</v>
      </c>
      <c r="D125" s="15">
        <f>HLOOKUP($B122,'[1]6-1-2021 SCE JRC Calculations'!$17:$26,3,0)</f>
        <v>0.13397999999999999</v>
      </c>
      <c r="E125" s="15">
        <f>HLOOKUP($B122,'[1]6-1-2021 SCE JRC Calculations'!$29:$38,3,0)</f>
        <v>0.13397999999999999</v>
      </c>
      <c r="F125" s="15">
        <f ca="1">HLOOKUP($B122,'[1]6-1-2021 SCE JRC Calculations'!$44:$53,3,0)</f>
        <v>0.12817999999999999</v>
      </c>
      <c r="G125" s="15">
        <f ca="1">HLOOKUP($B122,'[1]6-1-2021 SCE JRC Calculations'!$57:$68,3,0)</f>
        <v>0.12817999999999999</v>
      </c>
    </row>
    <row r="126" spans="2:8" x14ac:dyDescent="0.4">
      <c r="B126" s="14" t="s">
        <v>9</v>
      </c>
      <c r="C126" s="15" t="s">
        <v>10</v>
      </c>
      <c r="D126" s="15">
        <f>HLOOKUP($B122,'[1]6-1-2021 SCE JRC Calculations'!$17:$26,5,0)</f>
        <v>1.252E-2</v>
      </c>
      <c r="E126" s="15">
        <f>HLOOKUP($B122,'[1]6-1-2021 SCE JRC Calculations'!$29:$38,5,0)</f>
        <v>2.503E-2</v>
      </c>
      <c r="F126" s="15">
        <f ca="1">HLOOKUP($B122,'[1]6-1-2021 SCE JRC Calculations'!$44:$53,5,0)</f>
        <v>3.1969999999999998E-2</v>
      </c>
      <c r="G126" s="15">
        <f ca="1">HLOOKUP($B122,'[1]6-1-2021 SCE JRC Calculations'!$57:$68,5,0)</f>
        <v>3.1969999999999998E-2</v>
      </c>
    </row>
    <row r="127" spans="2:8" x14ac:dyDescent="0.4">
      <c r="B127" s="14" t="s">
        <v>11</v>
      </c>
      <c r="C127" s="15">
        <f>HLOOKUP($B122,'[1]6-1-2021 SCE JRC Calculations'!$5:$14,6,0)</f>
        <v>0.23196999999999998</v>
      </c>
      <c r="D127" s="15">
        <f>HLOOKUP($B122,'[1]6-1-2021 SCE JRC Calculations'!$17:$26,6,0)</f>
        <v>0.23611999999999997</v>
      </c>
      <c r="E127" s="15">
        <f>HLOOKUP($B122,'[1]6-1-2021 SCE JRC Calculations'!$29:$38,6,0)</f>
        <v>0.24026999999999998</v>
      </c>
      <c r="F127" s="15">
        <f ca="1">HLOOKUP($B122,'[1]6-1-2021 SCE JRC Calculations'!$44:$53,6,0)</f>
        <v>0.24286999999999997</v>
      </c>
      <c r="G127" s="15">
        <f ca="1">HLOOKUP($B122,'[1]6-1-2021 SCE JRC Calculations'!$57:$68,6,0)</f>
        <v>0.24286999999999997</v>
      </c>
    </row>
    <row r="128" spans="2:8" x14ac:dyDescent="0.4">
      <c r="B128" s="14" t="s">
        <v>12</v>
      </c>
      <c r="C128" s="16" t="s">
        <v>10</v>
      </c>
      <c r="D128" s="16" t="s">
        <v>10</v>
      </c>
      <c r="E128" s="16" t="s">
        <v>10</v>
      </c>
      <c r="F128" s="16" t="s">
        <v>10</v>
      </c>
      <c r="G128" s="16">
        <f ca="1">HLOOKUP($B122,'[1]6-1-2021 SCE JRC Calculations'!$57:$68,12,0)</f>
        <v>2</v>
      </c>
    </row>
    <row r="129" spans="2:8" x14ac:dyDescent="0.4">
      <c r="B129" s="17" t="s">
        <v>13</v>
      </c>
      <c r="C129" s="18">
        <f>HLOOKUP($B122,'[1]6-1-2021 SCE JRC Calculations'!$5:$14,7,0)</f>
        <v>137.79</v>
      </c>
      <c r="D129" s="18">
        <f>HLOOKUP($B122,'[1]6-1-2021 SCE JRC Calculations'!$17:$26,7,0)</f>
        <v>140.26</v>
      </c>
      <c r="E129" s="18">
        <f>HLOOKUP($B122,'[1]6-1-2021 SCE JRC Calculations'!$29:$38,7,0)</f>
        <v>142.72</v>
      </c>
      <c r="F129" s="18">
        <f ca="1">HLOOKUP($B122,'[1]6-1-2021 SCE JRC Calculations'!$44:$53,7,0)</f>
        <v>144.26</v>
      </c>
      <c r="G129" s="18">
        <f ca="1">HLOOKUP($B122,'[1]6-1-2021 SCE JRC Calculations'!$57:$66,7,0)</f>
        <v>146.26</v>
      </c>
      <c r="H129" s="19"/>
    </row>
    <row r="130" spans="2:8" x14ac:dyDescent="0.4">
      <c r="B130" s="20" t="str">
        <f>"Monthly Usage: "&amp;HLOOKUP(B122,'[1]6-1-2021 SCE JRC Calculations'!$5:$14,9,0)&amp;"kWh"</f>
        <v>Monthly Usage: 594kWh</v>
      </c>
      <c r="C130" s="21"/>
      <c r="D130" s="21"/>
      <c r="E130" s="21"/>
      <c r="F130" s="21"/>
      <c r="G130" s="22"/>
    </row>
    <row r="131" spans="2:8" x14ac:dyDescent="0.4">
      <c r="B131" s="20" t="str">
        <f>$B$11</f>
        <v>Rates are current as of October 1, 2021</v>
      </c>
      <c r="C131" s="23"/>
      <c r="D131" s="23"/>
      <c r="E131" s="23"/>
      <c r="F131" s="21"/>
      <c r="G131" s="22"/>
    </row>
    <row r="132" spans="2:8" ht="14.5" customHeight="1" x14ac:dyDescent="0.4">
      <c r="B132" s="24" t="s">
        <v>31</v>
      </c>
      <c r="C132" s="25"/>
      <c r="D132" s="25"/>
      <c r="E132" s="25"/>
      <c r="F132" s="25"/>
      <c r="G132" s="26"/>
    </row>
    <row r="133" spans="2:8" x14ac:dyDescent="0.4">
      <c r="B133" s="24"/>
      <c r="C133" s="25"/>
      <c r="D133" s="25"/>
      <c r="E133" s="25"/>
      <c r="F133" s="25"/>
      <c r="G133" s="26"/>
    </row>
    <row r="134" spans="2:8" x14ac:dyDescent="0.4">
      <c r="B134" s="24"/>
      <c r="C134" s="25"/>
      <c r="D134" s="25"/>
      <c r="E134" s="25"/>
      <c r="F134" s="25"/>
      <c r="G134" s="26"/>
    </row>
    <row r="135" spans="2:8" ht="15" thickBot="1" x14ac:dyDescent="0.45">
      <c r="B135" s="27"/>
      <c r="C135" s="28"/>
      <c r="D135" s="28"/>
      <c r="E135" s="28"/>
      <c r="F135" s="28"/>
      <c r="G135" s="29"/>
    </row>
    <row r="136" spans="2:8" x14ac:dyDescent="0.4">
      <c r="B136" s="2" t="s">
        <v>0</v>
      </c>
      <c r="C136" s="3"/>
      <c r="D136" s="3"/>
      <c r="E136" s="3"/>
      <c r="F136" s="3"/>
      <c r="G136" s="4"/>
    </row>
    <row r="137" spans="2:8" x14ac:dyDescent="0.4">
      <c r="B137" s="5" t="s">
        <v>32</v>
      </c>
      <c r="C137" s="6"/>
      <c r="D137" s="6"/>
      <c r="E137" s="6"/>
      <c r="F137" s="7"/>
      <c r="G137" s="8"/>
    </row>
    <row r="138" spans="2:8" ht="25.75" x14ac:dyDescent="0.4">
      <c r="B138" s="9" t="str">
        <f>"2021 Schedule "&amp; B137</f>
        <v>2021 Schedule TOU-D-T</v>
      </c>
      <c r="C138" s="10" t="s">
        <v>2</v>
      </c>
      <c r="D138" s="11" t="s">
        <v>3</v>
      </c>
      <c r="E138" s="11" t="s">
        <v>4</v>
      </c>
      <c r="F138" s="12" t="str">
        <f>$F$3</f>
        <v>Pomona Choice</v>
      </c>
      <c r="G138" s="13" t="str">
        <f>$G$3</f>
        <v>Pomona Choice 100
100% Renewable</v>
      </c>
    </row>
    <row r="139" spans="2:8" x14ac:dyDescent="0.4">
      <c r="B139" s="14" t="s">
        <v>7</v>
      </c>
      <c r="C139" s="15">
        <f>HLOOKUP($B137,'[1]6-1-2021 SCE JRC Calculations'!$5:$14,4,0)</f>
        <v>9.7339999999999996E-2</v>
      </c>
      <c r="D139" s="15">
        <f>HLOOKUP($B137,'[1]6-1-2021 SCE JRC Calculations'!$17:$26,4,0)</f>
        <v>8.8969999999999994E-2</v>
      </c>
      <c r="E139" s="15">
        <f>HLOOKUP($B137,'[1]6-1-2021 SCE JRC Calculations'!$29:$38,4,0)</f>
        <v>8.0610000000000001E-2</v>
      </c>
      <c r="F139" s="15">
        <f ca="1">HLOOKUP($B137,'[1]6-1-2021 SCE JRC Calculations'!$44:$53,4,0)</f>
        <v>8.2000000000000003E-2</v>
      </c>
      <c r="G139" s="15">
        <f ca="1">HLOOKUP($B137,'[1]6-1-2021 SCE JRC Calculations'!$57:$68,4,0)</f>
        <v>8.2000000000000003E-2</v>
      </c>
    </row>
    <row r="140" spans="2:8" x14ac:dyDescent="0.4">
      <c r="B140" s="14" t="s">
        <v>8</v>
      </c>
      <c r="C140" s="15">
        <f>HLOOKUP($B137,'[1]6-1-2021 SCE JRC Calculations'!$5:$14,3,0)</f>
        <v>0.18251999999999999</v>
      </c>
      <c r="D140" s="15">
        <f>HLOOKUP($B137,'[1]6-1-2021 SCE JRC Calculations'!$17:$26,3,0)</f>
        <v>0.18251999999999999</v>
      </c>
      <c r="E140" s="15">
        <f>HLOOKUP($B137,'[1]6-1-2021 SCE JRC Calculations'!$29:$38,3,0)</f>
        <v>0.18251999999999999</v>
      </c>
      <c r="F140" s="15">
        <f ca="1">HLOOKUP($B137,'[1]6-1-2021 SCE JRC Calculations'!$44:$53,3,0)</f>
        <v>0.17671999999999999</v>
      </c>
      <c r="G140" s="15">
        <f ca="1">HLOOKUP($B137,'[1]6-1-2021 SCE JRC Calculations'!$57:$68,3,0)</f>
        <v>0.17671999999999999</v>
      </c>
    </row>
    <row r="141" spans="2:8" x14ac:dyDescent="0.4">
      <c r="B141" s="14" t="s">
        <v>9</v>
      </c>
      <c r="C141" s="15" t="s">
        <v>10</v>
      </c>
      <c r="D141" s="15">
        <f>HLOOKUP($B137,'[1]6-1-2021 SCE JRC Calculations'!$17:$26,5,0)</f>
        <v>1.252E-2</v>
      </c>
      <c r="E141" s="15">
        <f>HLOOKUP($B137,'[1]6-1-2021 SCE JRC Calculations'!$29:$38,5,0)</f>
        <v>2.503E-2</v>
      </c>
      <c r="F141" s="15">
        <f ca="1">HLOOKUP($B137,'[1]6-1-2021 SCE JRC Calculations'!$44:$53,5,0)</f>
        <v>3.1960000000000002E-2</v>
      </c>
      <c r="G141" s="15">
        <f ca="1">HLOOKUP($B137,'[1]6-1-2021 SCE JRC Calculations'!$57:$68,5,0)</f>
        <v>3.1960000000000002E-2</v>
      </c>
    </row>
    <row r="142" spans="2:8" x14ac:dyDescent="0.4">
      <c r="B142" s="14" t="s">
        <v>11</v>
      </c>
      <c r="C142" s="15">
        <f>HLOOKUP($B137,'[1]6-1-2021 SCE JRC Calculations'!$5:$14,6,0)</f>
        <v>0.27986</v>
      </c>
      <c r="D142" s="15">
        <f>HLOOKUP($B137,'[1]6-1-2021 SCE JRC Calculations'!$17:$26,6,0)</f>
        <v>0.28400999999999998</v>
      </c>
      <c r="E142" s="15">
        <f>HLOOKUP($B137,'[1]6-1-2021 SCE JRC Calculations'!$29:$38,6,0)</f>
        <v>0.28815999999999997</v>
      </c>
      <c r="F142" s="15">
        <f ca="1">HLOOKUP($B137,'[1]6-1-2021 SCE JRC Calculations'!$44:$53,6,0)</f>
        <v>0.29067999999999999</v>
      </c>
      <c r="G142" s="15">
        <f ca="1">HLOOKUP($B137,'[1]6-1-2021 SCE JRC Calculations'!$57:$68,6,0)</f>
        <v>0.29067999999999999</v>
      </c>
    </row>
    <row r="143" spans="2:8" x14ac:dyDescent="0.4">
      <c r="B143" s="14" t="s">
        <v>12</v>
      </c>
      <c r="C143" s="16" t="s">
        <v>10</v>
      </c>
      <c r="D143" s="16" t="s">
        <v>10</v>
      </c>
      <c r="E143" s="16" t="s">
        <v>10</v>
      </c>
      <c r="F143" s="16" t="s">
        <v>10</v>
      </c>
      <c r="G143" s="16">
        <f ca="1">HLOOKUP($B137,'[1]6-1-2021 SCE JRC Calculations'!$57:$68,12,0)</f>
        <v>2</v>
      </c>
    </row>
    <row r="144" spans="2:8" x14ac:dyDescent="0.4">
      <c r="B144" s="17" t="s">
        <v>13</v>
      </c>
      <c r="C144" s="18">
        <f>HLOOKUP($B137,'[1]6-1-2021 SCE JRC Calculations'!$5:$14,7,0)</f>
        <v>166.24</v>
      </c>
      <c r="D144" s="18">
        <f>HLOOKUP($B137,'[1]6-1-2021 SCE JRC Calculations'!$17:$26,7,0)</f>
        <v>168.7</v>
      </c>
      <c r="E144" s="18">
        <f>HLOOKUP($B137,'[1]6-1-2021 SCE JRC Calculations'!$29:$38,7,0)</f>
        <v>171.17</v>
      </c>
      <c r="F144" s="18">
        <f ca="1">HLOOKUP($B137,'[1]6-1-2021 SCE JRC Calculations'!$44:$53,7,0)</f>
        <v>172.66</v>
      </c>
      <c r="G144" s="18">
        <f ca="1">HLOOKUP($B137,'[1]6-1-2021 SCE JRC Calculations'!$57:$66,7,0)</f>
        <v>174.66</v>
      </c>
      <c r="H144" s="19"/>
    </row>
    <row r="145" spans="2:8" x14ac:dyDescent="0.4">
      <c r="B145" s="20" t="str">
        <f>"Monthly Usage: "&amp;HLOOKUP(B137,'[1]6-1-2021 SCE JRC Calculations'!$5:$14,9,0)&amp;"kWh"</f>
        <v>Monthly Usage: 594kWh</v>
      </c>
      <c r="C145" s="21"/>
      <c r="D145" s="21"/>
      <c r="E145" s="21"/>
      <c r="F145" s="21"/>
      <c r="G145" s="22"/>
    </row>
    <row r="146" spans="2:8" x14ac:dyDescent="0.4">
      <c r="B146" s="20" t="str">
        <f>$B$11</f>
        <v>Rates are current as of October 1, 2021</v>
      </c>
      <c r="C146" s="23"/>
      <c r="D146" s="23"/>
      <c r="E146" s="23"/>
      <c r="F146" s="21"/>
      <c r="G146" s="22"/>
    </row>
    <row r="147" spans="2:8" ht="14.5" customHeight="1" x14ac:dyDescent="0.4">
      <c r="B147" s="24" t="s">
        <v>33</v>
      </c>
      <c r="C147" s="25"/>
      <c r="D147" s="25"/>
      <c r="E147" s="25"/>
      <c r="F147" s="25"/>
      <c r="G147" s="26"/>
    </row>
    <row r="148" spans="2:8" x14ac:dyDescent="0.4">
      <c r="B148" s="24"/>
      <c r="C148" s="25"/>
      <c r="D148" s="25"/>
      <c r="E148" s="25"/>
      <c r="F148" s="25"/>
      <c r="G148" s="26"/>
    </row>
    <row r="149" spans="2:8" x14ac:dyDescent="0.4">
      <c r="B149" s="24"/>
      <c r="C149" s="25"/>
      <c r="D149" s="25"/>
      <c r="E149" s="25"/>
      <c r="F149" s="25"/>
      <c r="G149" s="26"/>
    </row>
    <row r="150" spans="2:8" ht="15" thickBot="1" x14ac:dyDescent="0.45">
      <c r="B150" s="27"/>
      <c r="C150" s="28"/>
      <c r="D150" s="28"/>
      <c r="E150" s="28"/>
      <c r="F150" s="28"/>
      <c r="G150" s="29"/>
    </row>
    <row r="151" spans="2:8" x14ac:dyDescent="0.4">
      <c r="B151" s="2" t="s">
        <v>0</v>
      </c>
      <c r="C151" s="3"/>
      <c r="D151" s="3"/>
      <c r="E151" s="3"/>
      <c r="F151" s="3"/>
      <c r="G151" s="4"/>
    </row>
    <row r="152" spans="2:8" x14ac:dyDescent="0.4">
      <c r="B152" s="5" t="s">
        <v>34</v>
      </c>
      <c r="C152" s="6"/>
      <c r="D152" s="6"/>
      <c r="E152" s="6"/>
      <c r="F152" s="7"/>
      <c r="G152" s="8"/>
    </row>
    <row r="153" spans="2:8" ht="25.75" x14ac:dyDescent="0.4">
      <c r="B153" s="9" t="str">
        <f>"2021 Schedule "&amp; B152</f>
        <v>2021 Schedule TOU-D-T-CARE</v>
      </c>
      <c r="C153" s="10" t="s">
        <v>2</v>
      </c>
      <c r="D153" s="11" t="s">
        <v>3</v>
      </c>
      <c r="E153" s="11" t="s">
        <v>4</v>
      </c>
      <c r="F153" s="12" t="str">
        <f>$F$3</f>
        <v>Pomona Choice</v>
      </c>
      <c r="G153" s="13" t="str">
        <f>$G$3</f>
        <v>Pomona Choice 100
100% Renewable</v>
      </c>
    </row>
    <row r="154" spans="2:8" x14ac:dyDescent="0.4">
      <c r="B154" s="14" t="s">
        <v>7</v>
      </c>
      <c r="C154" s="15">
        <f>HLOOKUP($B152,'[1]6-1-2021 SCE JRC Calculations'!$5:$14,4,0)</f>
        <v>9.7339999999999996E-2</v>
      </c>
      <c r="D154" s="15">
        <f>HLOOKUP($B152,'[1]6-1-2021 SCE JRC Calculations'!$17:$26,4,0)</f>
        <v>8.8969999999999994E-2</v>
      </c>
      <c r="E154" s="15">
        <f>HLOOKUP($B152,'[1]6-1-2021 SCE JRC Calculations'!$29:$38,4,0)</f>
        <v>8.0610000000000001E-2</v>
      </c>
      <c r="F154" s="15">
        <f ca="1">HLOOKUP($B152,'[1]6-1-2021 SCE JRC Calculations'!$44:$53,4,0)</f>
        <v>8.2000000000000003E-2</v>
      </c>
      <c r="G154" s="15">
        <f ca="1">HLOOKUP($B152,'[1]6-1-2021 SCE JRC Calculations'!$57:$68,4,0)</f>
        <v>8.2000000000000003E-2</v>
      </c>
    </row>
    <row r="155" spans="2:8" x14ac:dyDescent="0.4">
      <c r="B155" s="14" t="s">
        <v>8</v>
      </c>
      <c r="C155" s="15">
        <f>HLOOKUP($B152,'[1]6-1-2021 SCE JRC Calculations'!$5:$14,3,0)</f>
        <v>9.2039999999999997E-2</v>
      </c>
      <c r="D155" s="15">
        <f>HLOOKUP($B152,'[1]6-1-2021 SCE JRC Calculations'!$17:$26,3,0)</f>
        <v>9.2039999999999997E-2</v>
      </c>
      <c r="E155" s="15">
        <f>HLOOKUP($B152,'[1]6-1-2021 SCE JRC Calculations'!$29:$38,3,0)</f>
        <v>9.2039999999999997E-2</v>
      </c>
      <c r="F155" s="15">
        <f ca="1">HLOOKUP($B152,'[1]6-1-2021 SCE JRC Calculations'!$44:$53,3,0)</f>
        <v>9.2039999999999997E-2</v>
      </c>
      <c r="G155" s="15">
        <f ca="1">HLOOKUP($B152,'[1]6-1-2021 SCE JRC Calculations'!$57:$68,3,0)</f>
        <v>9.2039999999999997E-2</v>
      </c>
    </row>
    <row r="156" spans="2:8" x14ac:dyDescent="0.4">
      <c r="B156" s="14" t="s">
        <v>9</v>
      </c>
      <c r="C156" s="15" t="s">
        <v>10</v>
      </c>
      <c r="D156" s="15">
        <f>HLOOKUP($B152,'[1]6-1-2021 SCE JRC Calculations'!$17:$26,5,0)</f>
        <v>1.252E-2</v>
      </c>
      <c r="E156" s="15">
        <f>HLOOKUP($B152,'[1]6-1-2021 SCE JRC Calculations'!$29:$38,5,0)</f>
        <v>2.503E-2</v>
      </c>
      <c r="F156" s="15">
        <f ca="1">HLOOKUP($B152,'[1]6-1-2021 SCE JRC Calculations'!$44:$53,5,0)</f>
        <v>2.6159999999999999E-2</v>
      </c>
      <c r="G156" s="15">
        <f ca="1">HLOOKUP($B152,'[1]6-1-2021 SCE JRC Calculations'!$57:$68,5,0)</f>
        <v>2.6159999999999999E-2</v>
      </c>
    </row>
    <row r="157" spans="2:8" x14ac:dyDescent="0.4">
      <c r="B157" s="14" t="s">
        <v>11</v>
      </c>
      <c r="C157" s="15">
        <f>HLOOKUP($B152,'[1]6-1-2021 SCE JRC Calculations'!$5:$14,6,0)</f>
        <v>0.18937999999999999</v>
      </c>
      <c r="D157" s="15">
        <f>HLOOKUP($B152,'[1]6-1-2021 SCE JRC Calculations'!$17:$26,6,0)</f>
        <v>0.19353000000000001</v>
      </c>
      <c r="E157" s="15">
        <f>HLOOKUP($B152,'[1]6-1-2021 SCE JRC Calculations'!$29:$38,6,0)</f>
        <v>0.19767999999999999</v>
      </c>
      <c r="F157" s="15">
        <f ca="1">HLOOKUP($B152,'[1]6-1-2021 SCE JRC Calculations'!$44:$53,6,0)</f>
        <v>0.20019999999999999</v>
      </c>
      <c r="G157" s="15">
        <f ca="1">HLOOKUP($B152,'[1]6-1-2021 SCE JRC Calculations'!$57:$68,6,0)</f>
        <v>0.20019999999999999</v>
      </c>
    </row>
    <row r="158" spans="2:8" x14ac:dyDescent="0.4">
      <c r="B158" s="14" t="s">
        <v>12</v>
      </c>
      <c r="C158" s="16" t="s">
        <v>10</v>
      </c>
      <c r="D158" s="16" t="s">
        <v>10</v>
      </c>
      <c r="E158" s="16" t="s">
        <v>10</v>
      </c>
      <c r="F158" s="16" t="s">
        <v>10</v>
      </c>
      <c r="G158" s="16">
        <f ca="1">HLOOKUP($B152,'[1]6-1-2021 SCE JRC Calculations'!$57:$68,12,0)</f>
        <v>2</v>
      </c>
    </row>
    <row r="159" spans="2:8" x14ac:dyDescent="0.4">
      <c r="B159" s="17" t="s">
        <v>13</v>
      </c>
      <c r="C159" s="18">
        <f>HLOOKUP($B152,'[1]6-1-2021 SCE JRC Calculations'!$5:$14,7,0)</f>
        <v>112.49</v>
      </c>
      <c r="D159" s="18">
        <f>HLOOKUP($B152,'[1]6-1-2021 SCE JRC Calculations'!$17:$26,7,0)</f>
        <v>114.96</v>
      </c>
      <c r="E159" s="18">
        <f>HLOOKUP($B152,'[1]6-1-2021 SCE JRC Calculations'!$29:$38,7,0)</f>
        <v>117.42</v>
      </c>
      <c r="F159" s="18">
        <f ca="1">HLOOKUP($B152,'[1]6-1-2021 SCE JRC Calculations'!$44:$53,7,0)</f>
        <v>118.92</v>
      </c>
      <c r="G159" s="18">
        <f ca="1">HLOOKUP($B152,'[1]6-1-2021 SCE JRC Calculations'!$57:$66,7,0)</f>
        <v>120.92</v>
      </c>
      <c r="H159" s="19"/>
    </row>
    <row r="160" spans="2:8" x14ac:dyDescent="0.4">
      <c r="B160" s="20" t="str">
        <f>"Monthly Usage: "&amp;HLOOKUP(B152,'[1]6-1-2021 SCE JRC Calculations'!$5:$14,9,0)&amp;"kWh"</f>
        <v>Monthly Usage: 594kWh</v>
      </c>
      <c r="C160" s="21"/>
      <c r="D160" s="21"/>
      <c r="E160" s="21"/>
      <c r="F160" s="21"/>
      <c r="G160" s="22"/>
    </row>
    <row r="161" spans="2:8" x14ac:dyDescent="0.4">
      <c r="B161" s="20" t="str">
        <f>$B$11</f>
        <v>Rates are current as of October 1, 2021</v>
      </c>
      <c r="C161" s="23"/>
      <c r="D161" s="23"/>
      <c r="E161" s="23"/>
      <c r="F161" s="21"/>
      <c r="G161" s="22"/>
    </row>
    <row r="162" spans="2:8" ht="14.5" customHeight="1" x14ac:dyDescent="0.4">
      <c r="B162" s="24" t="s">
        <v>35</v>
      </c>
      <c r="C162" s="25"/>
      <c r="D162" s="25"/>
      <c r="E162" s="25"/>
      <c r="F162" s="25"/>
      <c r="G162" s="26"/>
    </row>
    <row r="163" spans="2:8" x14ac:dyDescent="0.4">
      <c r="B163" s="24"/>
      <c r="C163" s="25"/>
      <c r="D163" s="25"/>
      <c r="E163" s="25"/>
      <c r="F163" s="25"/>
      <c r="G163" s="26"/>
    </row>
    <row r="164" spans="2:8" x14ac:dyDescent="0.4">
      <c r="B164" s="24"/>
      <c r="C164" s="25"/>
      <c r="D164" s="25"/>
      <c r="E164" s="25"/>
      <c r="F164" s="25"/>
      <c r="G164" s="26"/>
    </row>
    <row r="165" spans="2:8" ht="15" thickBot="1" x14ac:dyDescent="0.45">
      <c r="B165" s="27"/>
      <c r="C165" s="28"/>
      <c r="D165" s="28"/>
      <c r="E165" s="28"/>
      <c r="F165" s="28"/>
      <c r="G165" s="29"/>
    </row>
    <row r="166" spans="2:8" x14ac:dyDescent="0.4">
      <c r="B166" s="2" t="s">
        <v>0</v>
      </c>
      <c r="C166" s="3"/>
      <c r="D166" s="3"/>
      <c r="E166" s="3"/>
      <c r="F166" s="3"/>
      <c r="G166" s="4"/>
    </row>
    <row r="167" spans="2:8" x14ac:dyDescent="0.4">
      <c r="B167" s="5" t="s">
        <v>36</v>
      </c>
      <c r="C167" s="6"/>
      <c r="D167" s="6"/>
      <c r="E167" s="6"/>
      <c r="F167" s="7"/>
      <c r="G167" s="8"/>
    </row>
    <row r="168" spans="2:8" ht="25.75" x14ac:dyDescent="0.4">
      <c r="B168" s="9" t="str">
        <f>"2021 Schedule "&amp; B167</f>
        <v>2021 Schedule TOU-D-4</v>
      </c>
      <c r="C168" s="10" t="s">
        <v>2</v>
      </c>
      <c r="D168" s="11" t="s">
        <v>3</v>
      </c>
      <c r="E168" s="11" t="s">
        <v>4</v>
      </c>
      <c r="F168" s="12" t="str">
        <f>$F$3</f>
        <v>Pomona Choice</v>
      </c>
      <c r="G168" s="13" t="str">
        <f>$G$3</f>
        <v>Pomona Choice 100
100% Renewable</v>
      </c>
    </row>
    <row r="169" spans="2:8" x14ac:dyDescent="0.4">
      <c r="B169" s="14" t="s">
        <v>7</v>
      </c>
      <c r="C169" s="15">
        <f>HLOOKUP($B167,'[1]6-1-2021 SCE JRC Calculations'!$5:$14,4,0)</f>
        <v>9.5170000000000005E-2</v>
      </c>
      <c r="D169" s="15">
        <f>HLOOKUP($B167,'[1]6-1-2021 SCE JRC Calculations'!$17:$26,4,0)</f>
        <v>8.6800000000000002E-2</v>
      </c>
      <c r="E169" s="15">
        <f>HLOOKUP($B167,'[1]6-1-2021 SCE JRC Calculations'!$29:$38,4,0)</f>
        <v>7.844000000000001E-2</v>
      </c>
      <c r="F169" s="15">
        <f ca="1">HLOOKUP($B167,'[1]6-1-2021 SCE JRC Calculations'!$44:$53,4,0)</f>
        <v>7.9630000000000006E-2</v>
      </c>
      <c r="G169" s="15">
        <f ca="1">HLOOKUP($B167,'[1]6-1-2021 SCE JRC Calculations'!$57:$68,4,0)</f>
        <v>7.9630000000000006E-2</v>
      </c>
    </row>
    <row r="170" spans="2:8" x14ac:dyDescent="0.4">
      <c r="B170" s="14" t="s">
        <v>8</v>
      </c>
      <c r="C170" s="15">
        <f>HLOOKUP($B167,'[1]6-1-2021 SCE JRC Calculations'!$5:$14,3,0)</f>
        <v>0.18645999999999999</v>
      </c>
      <c r="D170" s="15">
        <f>HLOOKUP($B167,'[1]6-1-2021 SCE JRC Calculations'!$17:$26,3,0)</f>
        <v>0.18645999999999999</v>
      </c>
      <c r="E170" s="15">
        <f>HLOOKUP($B167,'[1]6-1-2021 SCE JRC Calculations'!$29:$38,3,0)</f>
        <v>0.18645999999999999</v>
      </c>
      <c r="F170" s="15">
        <f ca="1">HLOOKUP($B167,'[1]6-1-2021 SCE JRC Calculations'!$44:$53,3,0)</f>
        <v>0.18065999999999999</v>
      </c>
      <c r="G170" s="15">
        <f ca="1">HLOOKUP($B167,'[1]6-1-2021 SCE JRC Calculations'!$57:$68,3,0)</f>
        <v>0.18065999999999999</v>
      </c>
    </row>
    <row r="171" spans="2:8" x14ac:dyDescent="0.4">
      <c r="B171" s="14" t="s">
        <v>9</v>
      </c>
      <c r="C171" s="15" t="s">
        <v>10</v>
      </c>
      <c r="D171" s="15">
        <f>HLOOKUP($B167,'[1]6-1-2021 SCE JRC Calculations'!$17:$26,5,0)</f>
        <v>1.252E-2</v>
      </c>
      <c r="E171" s="15">
        <f>HLOOKUP($B167,'[1]6-1-2021 SCE JRC Calculations'!$29:$38,5,0)</f>
        <v>2.503E-2</v>
      </c>
      <c r="F171" s="15">
        <f ca="1">HLOOKUP($B167,'[1]6-1-2021 SCE JRC Calculations'!$44:$53,5,0)</f>
        <v>3.1940000000000003E-2</v>
      </c>
      <c r="G171" s="15">
        <f ca="1">HLOOKUP($B167,'[1]6-1-2021 SCE JRC Calculations'!$57:$68,5,0)</f>
        <v>3.1940000000000003E-2</v>
      </c>
    </row>
    <row r="172" spans="2:8" x14ac:dyDescent="0.4">
      <c r="B172" s="14" t="s">
        <v>11</v>
      </c>
      <c r="C172" s="15">
        <f>HLOOKUP($B167,'[1]6-1-2021 SCE JRC Calculations'!$5:$14,6,0)</f>
        <v>0.28162999999999999</v>
      </c>
      <c r="D172" s="15">
        <f>HLOOKUP($B167,'[1]6-1-2021 SCE JRC Calculations'!$17:$26,6,0)</f>
        <v>0.28577999999999998</v>
      </c>
      <c r="E172" s="15">
        <f>HLOOKUP($B167,'[1]6-1-2021 SCE JRC Calculations'!$29:$38,6,0)</f>
        <v>0.28993000000000002</v>
      </c>
      <c r="F172" s="15">
        <f ca="1">HLOOKUP($B167,'[1]6-1-2021 SCE JRC Calculations'!$44:$53,6,0)</f>
        <v>0.29223000000000005</v>
      </c>
      <c r="G172" s="15">
        <f ca="1">HLOOKUP($B167,'[1]6-1-2021 SCE JRC Calculations'!$57:$68,6,0)</f>
        <v>0.29223000000000005</v>
      </c>
    </row>
    <row r="173" spans="2:8" x14ac:dyDescent="0.4">
      <c r="B173" s="14" t="s">
        <v>12</v>
      </c>
      <c r="C173" s="16" t="s">
        <v>10</v>
      </c>
      <c r="D173" s="16" t="s">
        <v>10</v>
      </c>
      <c r="E173" s="16" t="s">
        <v>10</v>
      </c>
      <c r="F173" s="16" t="s">
        <v>10</v>
      </c>
      <c r="G173" s="16">
        <f ca="1">HLOOKUP($B167,'[1]6-1-2021 SCE JRC Calculations'!$57:$68,12,0)</f>
        <v>2</v>
      </c>
    </row>
    <row r="174" spans="2:8" x14ac:dyDescent="0.4">
      <c r="B174" s="17" t="s">
        <v>13</v>
      </c>
      <c r="C174" s="18">
        <f>HLOOKUP($B167,'[1]6-1-2021 SCE JRC Calculations'!$5:$14,7,0)</f>
        <v>167.29</v>
      </c>
      <c r="D174" s="18">
        <f>HLOOKUP($B167,'[1]6-1-2021 SCE JRC Calculations'!$17:$26,7,0)</f>
        <v>169.75</v>
      </c>
      <c r="E174" s="18">
        <f>HLOOKUP($B167,'[1]6-1-2021 SCE JRC Calculations'!$29:$38,7,0)</f>
        <v>172.22</v>
      </c>
      <c r="F174" s="18">
        <f ca="1">HLOOKUP($B167,'[1]6-1-2021 SCE JRC Calculations'!$44:$53,7,0)</f>
        <v>173.58</v>
      </c>
      <c r="G174" s="18">
        <f ca="1">HLOOKUP($B167,'[1]6-1-2021 SCE JRC Calculations'!$57:$66,7,0)</f>
        <v>175.58</v>
      </c>
      <c r="H174" s="19"/>
    </row>
    <row r="175" spans="2:8" x14ac:dyDescent="0.4">
      <c r="B175" s="20" t="str">
        <f>"Monthly Usage: "&amp;HLOOKUP(B167,'[1]6-1-2021 SCE JRC Calculations'!$5:$14,9,0)&amp;"kWh"</f>
        <v>Monthly Usage: 594kWh</v>
      </c>
      <c r="C175" s="21"/>
      <c r="D175" s="21"/>
      <c r="E175" s="21"/>
      <c r="F175" s="21"/>
      <c r="G175" s="22"/>
    </row>
    <row r="176" spans="2:8" x14ac:dyDescent="0.4">
      <c r="B176" s="20" t="str">
        <f>$B$11</f>
        <v>Rates are current as of October 1, 2021</v>
      </c>
      <c r="C176" s="23"/>
      <c r="D176" s="23"/>
      <c r="E176" s="23"/>
      <c r="F176" s="21"/>
      <c r="G176" s="22"/>
    </row>
    <row r="177" spans="2:8" ht="14.5" customHeight="1" x14ac:dyDescent="0.4">
      <c r="B177" s="24" t="s">
        <v>37</v>
      </c>
      <c r="C177" s="25"/>
      <c r="D177" s="25"/>
      <c r="E177" s="25"/>
      <c r="F177" s="25"/>
      <c r="G177" s="26"/>
    </row>
    <row r="178" spans="2:8" x14ac:dyDescent="0.4">
      <c r="B178" s="24"/>
      <c r="C178" s="25"/>
      <c r="D178" s="25"/>
      <c r="E178" s="25"/>
      <c r="F178" s="25"/>
      <c r="G178" s="26"/>
    </row>
    <row r="179" spans="2:8" x14ac:dyDescent="0.4">
      <c r="B179" s="24"/>
      <c r="C179" s="25"/>
      <c r="D179" s="25"/>
      <c r="E179" s="25"/>
      <c r="F179" s="25"/>
      <c r="G179" s="26"/>
    </row>
    <row r="180" spans="2:8" ht="15" thickBot="1" x14ac:dyDescent="0.45">
      <c r="B180" s="27"/>
      <c r="C180" s="28"/>
      <c r="D180" s="28"/>
      <c r="E180" s="28"/>
      <c r="F180" s="28"/>
      <c r="G180" s="29"/>
    </row>
    <row r="181" spans="2:8" x14ac:dyDescent="0.4">
      <c r="B181" s="2" t="s">
        <v>0</v>
      </c>
      <c r="C181" s="3"/>
      <c r="D181" s="3"/>
      <c r="E181" s="3"/>
      <c r="F181" s="3"/>
      <c r="G181" s="4"/>
    </row>
    <row r="182" spans="2:8" x14ac:dyDescent="0.4">
      <c r="B182" s="5" t="s">
        <v>38</v>
      </c>
      <c r="C182" s="6"/>
      <c r="D182" s="6"/>
      <c r="E182" s="6"/>
      <c r="F182" s="7"/>
      <c r="G182" s="8"/>
    </row>
    <row r="183" spans="2:8" ht="25.75" x14ac:dyDescent="0.4">
      <c r="B183" s="9" t="str">
        <f>"2021 Schedule "&amp; B182</f>
        <v>2021 Schedule TOU-D-4-CARE</v>
      </c>
      <c r="C183" s="10" t="s">
        <v>2</v>
      </c>
      <c r="D183" s="11" t="s">
        <v>3</v>
      </c>
      <c r="E183" s="11" t="s">
        <v>4</v>
      </c>
      <c r="F183" s="12" t="str">
        <f>$F$3</f>
        <v>Pomona Choice</v>
      </c>
      <c r="G183" s="13" t="str">
        <f>$G$3</f>
        <v>Pomona Choice 100
100% Renewable</v>
      </c>
    </row>
    <row r="184" spans="2:8" x14ac:dyDescent="0.4">
      <c r="B184" s="14" t="s">
        <v>7</v>
      </c>
      <c r="C184" s="15">
        <f>HLOOKUP($B182,'[1]6-1-2021 SCE JRC Calculations'!$5:$14,4,0)</f>
        <v>9.5170000000000005E-2</v>
      </c>
      <c r="D184" s="15">
        <f>HLOOKUP($B182,'[1]6-1-2021 SCE JRC Calculations'!$17:$26,4,0)</f>
        <v>8.6800000000000002E-2</v>
      </c>
      <c r="E184" s="15">
        <f>HLOOKUP($B182,'[1]6-1-2021 SCE JRC Calculations'!$29:$38,4,0)</f>
        <v>7.844000000000001E-2</v>
      </c>
      <c r="F184" s="15">
        <f ca="1">HLOOKUP($B182,'[1]6-1-2021 SCE JRC Calculations'!$44:$53,4,0)</f>
        <v>7.9630000000000006E-2</v>
      </c>
      <c r="G184" s="15">
        <f ca="1">HLOOKUP($B182,'[1]6-1-2021 SCE JRC Calculations'!$57:$68,4,0)</f>
        <v>7.9630000000000006E-2</v>
      </c>
    </row>
    <row r="185" spans="2:8" x14ac:dyDescent="0.4">
      <c r="B185" s="14" t="s">
        <v>8</v>
      </c>
      <c r="C185" s="15">
        <f>HLOOKUP($B182,'[1]6-1-2021 SCE JRC Calculations'!$5:$14,3,0)</f>
        <v>9.5469999999999999E-2</v>
      </c>
      <c r="D185" s="15">
        <f>HLOOKUP($B182,'[1]6-1-2021 SCE JRC Calculations'!$17:$26,3,0)</f>
        <v>9.5469999999999999E-2</v>
      </c>
      <c r="E185" s="15">
        <f>HLOOKUP($B182,'[1]6-1-2021 SCE JRC Calculations'!$29:$38,3,0)</f>
        <v>9.5469999999999999E-2</v>
      </c>
      <c r="F185" s="15">
        <f ca="1">HLOOKUP($B182,'[1]6-1-2021 SCE JRC Calculations'!$44:$53,3,0)</f>
        <v>9.5469999999999999E-2</v>
      </c>
      <c r="G185" s="15">
        <f ca="1">HLOOKUP($B182,'[1]6-1-2021 SCE JRC Calculations'!$57:$68,3,0)</f>
        <v>9.5469999999999999E-2</v>
      </c>
    </row>
    <row r="186" spans="2:8" x14ac:dyDescent="0.4">
      <c r="B186" s="14" t="s">
        <v>9</v>
      </c>
      <c r="C186" s="15" t="s">
        <v>10</v>
      </c>
      <c r="D186" s="15">
        <f>HLOOKUP($B182,'[1]6-1-2021 SCE JRC Calculations'!$17:$26,5,0)</f>
        <v>1.252E-2</v>
      </c>
      <c r="E186" s="15">
        <f>HLOOKUP($B182,'[1]6-1-2021 SCE JRC Calculations'!$29:$38,5,0)</f>
        <v>2.503E-2</v>
      </c>
      <c r="F186" s="15">
        <f ca="1">HLOOKUP($B182,'[1]6-1-2021 SCE JRC Calculations'!$44:$53,5,0)</f>
        <v>2.614E-2</v>
      </c>
      <c r="G186" s="15">
        <f ca="1">HLOOKUP($B182,'[1]6-1-2021 SCE JRC Calculations'!$57:$68,5,0)</f>
        <v>2.614E-2</v>
      </c>
    </row>
    <row r="187" spans="2:8" x14ac:dyDescent="0.4">
      <c r="B187" s="14" t="s">
        <v>11</v>
      </c>
      <c r="C187" s="15">
        <f>HLOOKUP($B182,'[1]6-1-2021 SCE JRC Calculations'!$5:$14,6,0)</f>
        <v>0.19064</v>
      </c>
      <c r="D187" s="15">
        <f>HLOOKUP($B182,'[1]6-1-2021 SCE JRC Calculations'!$17:$26,6,0)</f>
        <v>0.19478999999999999</v>
      </c>
      <c r="E187" s="15">
        <f>HLOOKUP($B182,'[1]6-1-2021 SCE JRC Calculations'!$29:$38,6,0)</f>
        <v>0.19894000000000001</v>
      </c>
      <c r="F187" s="15">
        <f ca="1">HLOOKUP($B182,'[1]6-1-2021 SCE JRC Calculations'!$44:$53,6,0)</f>
        <v>0.20124</v>
      </c>
      <c r="G187" s="15">
        <f ca="1">HLOOKUP($B182,'[1]6-1-2021 SCE JRC Calculations'!$57:$68,6,0)</f>
        <v>0.20124</v>
      </c>
    </row>
    <row r="188" spans="2:8" x14ac:dyDescent="0.4">
      <c r="B188" s="14" t="s">
        <v>12</v>
      </c>
      <c r="C188" s="16" t="s">
        <v>10</v>
      </c>
      <c r="D188" s="16" t="s">
        <v>10</v>
      </c>
      <c r="E188" s="16" t="s">
        <v>10</v>
      </c>
      <c r="F188" s="16" t="s">
        <v>10</v>
      </c>
      <c r="G188" s="16">
        <f ca="1">HLOOKUP($B182,'[1]6-1-2021 SCE JRC Calculations'!$57:$68,12,0)</f>
        <v>2</v>
      </c>
    </row>
    <row r="189" spans="2:8" x14ac:dyDescent="0.4">
      <c r="B189" s="17" t="s">
        <v>13</v>
      </c>
      <c r="C189" s="18">
        <f>HLOOKUP($B182,'[1]6-1-2021 SCE JRC Calculations'!$5:$14,7,0)</f>
        <v>113.24</v>
      </c>
      <c r="D189" s="18">
        <f>HLOOKUP($B182,'[1]6-1-2021 SCE JRC Calculations'!$17:$26,7,0)</f>
        <v>115.71</v>
      </c>
      <c r="E189" s="18">
        <f>HLOOKUP($B182,'[1]6-1-2021 SCE JRC Calculations'!$29:$38,7,0)</f>
        <v>118.17</v>
      </c>
      <c r="F189" s="18">
        <f ca="1">HLOOKUP($B182,'[1]6-1-2021 SCE JRC Calculations'!$44:$53,7,0)</f>
        <v>119.54</v>
      </c>
      <c r="G189" s="18">
        <f ca="1">HLOOKUP($B182,'[1]6-1-2021 SCE JRC Calculations'!$57:$66,7,0)</f>
        <v>121.54</v>
      </c>
      <c r="H189" s="19"/>
    </row>
    <row r="190" spans="2:8" x14ac:dyDescent="0.4">
      <c r="B190" s="20" t="str">
        <f>"Monthly Usage: "&amp;HLOOKUP(B182,'[1]6-1-2021 SCE JRC Calculations'!$5:$14,9,0)&amp;"kWh"</f>
        <v>Monthly Usage: 594kWh</v>
      </c>
      <c r="C190" s="21"/>
      <c r="D190" s="21"/>
      <c r="E190" s="21"/>
      <c r="F190" s="21"/>
      <c r="G190" s="22"/>
    </row>
    <row r="191" spans="2:8" x14ac:dyDescent="0.4">
      <c r="B191" s="20" t="str">
        <f>$B$11</f>
        <v>Rates are current as of October 1, 2021</v>
      </c>
      <c r="C191" s="23"/>
      <c r="D191" s="23"/>
      <c r="E191" s="23"/>
      <c r="F191" s="21"/>
      <c r="G191" s="22"/>
    </row>
    <row r="192" spans="2:8" ht="14.5" customHeight="1" x14ac:dyDescent="0.4">
      <c r="B192" s="24" t="s">
        <v>39</v>
      </c>
      <c r="C192" s="25"/>
      <c r="D192" s="25"/>
      <c r="E192" s="25"/>
      <c r="F192" s="25"/>
      <c r="G192" s="26"/>
    </row>
    <row r="193" spans="2:8" x14ac:dyDescent="0.4">
      <c r="B193" s="24"/>
      <c r="C193" s="25"/>
      <c r="D193" s="25"/>
      <c r="E193" s="25"/>
      <c r="F193" s="25"/>
      <c r="G193" s="26"/>
    </row>
    <row r="194" spans="2:8" x14ac:dyDescent="0.4">
      <c r="B194" s="24"/>
      <c r="C194" s="25"/>
      <c r="D194" s="25"/>
      <c r="E194" s="25"/>
      <c r="F194" s="25"/>
      <c r="G194" s="26"/>
    </row>
    <row r="195" spans="2:8" ht="15" thickBot="1" x14ac:dyDescent="0.45">
      <c r="B195" s="27"/>
      <c r="C195" s="28"/>
      <c r="D195" s="28"/>
      <c r="E195" s="28"/>
      <c r="F195" s="28"/>
      <c r="G195" s="29"/>
    </row>
    <row r="196" spans="2:8" x14ac:dyDescent="0.4">
      <c r="B196" s="2" t="s">
        <v>0</v>
      </c>
      <c r="C196" s="3"/>
      <c r="D196" s="3"/>
      <c r="E196" s="3"/>
      <c r="F196" s="3"/>
      <c r="G196" s="4"/>
    </row>
    <row r="197" spans="2:8" x14ac:dyDescent="0.4">
      <c r="B197" s="5" t="s">
        <v>40</v>
      </c>
      <c r="C197" s="6"/>
      <c r="D197" s="6"/>
      <c r="E197" s="6"/>
      <c r="F197" s="7"/>
      <c r="G197" s="8"/>
    </row>
    <row r="198" spans="2:8" ht="25.75" x14ac:dyDescent="0.4">
      <c r="B198" s="9" t="str">
        <f>"2021 Schedule "&amp; B197</f>
        <v>2021 Schedule TOU-D-4-FERA</v>
      </c>
      <c r="C198" s="10" t="s">
        <v>2</v>
      </c>
      <c r="D198" s="11" t="s">
        <v>3</v>
      </c>
      <c r="E198" s="11" t="s">
        <v>4</v>
      </c>
      <c r="F198" s="12" t="str">
        <f>$F$3</f>
        <v>Pomona Choice</v>
      </c>
      <c r="G198" s="13" t="str">
        <f>$G$3</f>
        <v>Pomona Choice 100
100% Renewable</v>
      </c>
    </row>
    <row r="199" spans="2:8" x14ac:dyDescent="0.4">
      <c r="B199" s="14" t="s">
        <v>7</v>
      </c>
      <c r="C199" s="15">
        <f>HLOOKUP($B197,'[1]6-1-2021 SCE JRC Calculations'!$5:$14,4,0)</f>
        <v>9.5170000000000005E-2</v>
      </c>
      <c r="D199" s="15">
        <f>HLOOKUP($B197,'[1]6-1-2021 SCE JRC Calculations'!$17:$26,4,0)</f>
        <v>8.6800000000000002E-2</v>
      </c>
      <c r="E199" s="15">
        <f>HLOOKUP($B197,'[1]6-1-2021 SCE JRC Calculations'!$29:$38,4,0)</f>
        <v>7.844000000000001E-2</v>
      </c>
      <c r="F199" s="15">
        <f ca="1">HLOOKUP($B197,'[1]6-1-2021 SCE JRC Calculations'!$44:$53,4,0)</f>
        <v>7.9630000000000006E-2</v>
      </c>
      <c r="G199" s="15">
        <f ca="1">HLOOKUP($B197,'[1]6-1-2021 SCE JRC Calculations'!$57:$68,4,0)</f>
        <v>7.9630000000000006E-2</v>
      </c>
    </row>
    <row r="200" spans="2:8" x14ac:dyDescent="0.4">
      <c r="B200" s="14" t="s">
        <v>8</v>
      </c>
      <c r="C200" s="15">
        <f>HLOOKUP($B197,'[1]6-1-2021 SCE JRC Calculations'!$5:$14,3,0)</f>
        <v>0.13547999999999999</v>
      </c>
      <c r="D200" s="15">
        <f>HLOOKUP($B197,'[1]6-1-2021 SCE JRC Calculations'!$17:$26,3,0)</f>
        <v>0.13547999999999999</v>
      </c>
      <c r="E200" s="15">
        <f>HLOOKUP($B197,'[1]6-1-2021 SCE JRC Calculations'!$29:$38,3,0)</f>
        <v>0.13547999999999999</v>
      </c>
      <c r="F200" s="15">
        <f ca="1">HLOOKUP($B197,'[1]6-1-2021 SCE JRC Calculations'!$44:$53,3,0)</f>
        <v>0.12967999999999999</v>
      </c>
      <c r="G200" s="15">
        <f ca="1">HLOOKUP($B197,'[1]6-1-2021 SCE JRC Calculations'!$57:$68,3,0)</f>
        <v>0.12967999999999999</v>
      </c>
    </row>
    <row r="201" spans="2:8" x14ac:dyDescent="0.4">
      <c r="B201" s="14" t="s">
        <v>9</v>
      </c>
      <c r="C201" s="15" t="s">
        <v>10</v>
      </c>
      <c r="D201" s="15">
        <f>HLOOKUP($B197,'[1]6-1-2021 SCE JRC Calculations'!$17:$26,5,0)</f>
        <v>1.252E-2</v>
      </c>
      <c r="E201" s="15">
        <f>HLOOKUP($B197,'[1]6-1-2021 SCE JRC Calculations'!$29:$38,5,0)</f>
        <v>2.503E-2</v>
      </c>
      <c r="F201" s="15">
        <f ca="1">HLOOKUP($B197,'[1]6-1-2021 SCE JRC Calculations'!$44:$53,5,0)</f>
        <v>3.1940000000000003E-2</v>
      </c>
      <c r="G201" s="15">
        <f ca="1">HLOOKUP($B197,'[1]6-1-2021 SCE JRC Calculations'!$57:$68,5,0)</f>
        <v>3.1940000000000003E-2</v>
      </c>
    </row>
    <row r="202" spans="2:8" x14ac:dyDescent="0.4">
      <c r="B202" s="14" t="s">
        <v>11</v>
      </c>
      <c r="C202" s="15">
        <f>HLOOKUP($B197,'[1]6-1-2021 SCE JRC Calculations'!$5:$14,6,0)</f>
        <v>0.23064999999999999</v>
      </c>
      <c r="D202" s="15">
        <f>HLOOKUP($B197,'[1]6-1-2021 SCE JRC Calculations'!$17:$26,6,0)</f>
        <v>0.23479999999999998</v>
      </c>
      <c r="E202" s="15">
        <f>HLOOKUP($B197,'[1]6-1-2021 SCE JRC Calculations'!$29:$38,6,0)</f>
        <v>0.23895</v>
      </c>
      <c r="F202" s="15">
        <f ca="1">HLOOKUP($B197,'[1]6-1-2021 SCE JRC Calculations'!$44:$53,6,0)</f>
        <v>0.24124999999999999</v>
      </c>
      <c r="G202" s="15">
        <f ca="1">HLOOKUP($B197,'[1]6-1-2021 SCE JRC Calculations'!$57:$68,6,0)</f>
        <v>0.24124999999999999</v>
      </c>
    </row>
    <row r="203" spans="2:8" x14ac:dyDescent="0.4">
      <c r="B203" s="14" t="s">
        <v>12</v>
      </c>
      <c r="C203" s="16" t="s">
        <v>10</v>
      </c>
      <c r="D203" s="16" t="s">
        <v>10</v>
      </c>
      <c r="E203" s="16" t="s">
        <v>10</v>
      </c>
      <c r="F203" s="16" t="s">
        <v>10</v>
      </c>
      <c r="G203" s="16">
        <f ca="1">HLOOKUP($B197,'[1]6-1-2021 SCE JRC Calculations'!$57:$68,12,0)</f>
        <v>2</v>
      </c>
    </row>
    <row r="204" spans="2:8" x14ac:dyDescent="0.4">
      <c r="B204" s="17" t="s">
        <v>13</v>
      </c>
      <c r="C204" s="18">
        <f>HLOOKUP($B197,'[1]6-1-2021 SCE JRC Calculations'!$5:$14,7,0)</f>
        <v>137.01</v>
      </c>
      <c r="D204" s="18">
        <f>HLOOKUP($B197,'[1]6-1-2021 SCE JRC Calculations'!$17:$26,7,0)</f>
        <v>139.47</v>
      </c>
      <c r="E204" s="18">
        <f>HLOOKUP($B197,'[1]6-1-2021 SCE JRC Calculations'!$29:$38,7,0)</f>
        <v>141.94</v>
      </c>
      <c r="F204" s="18">
        <f ca="1">HLOOKUP($B197,'[1]6-1-2021 SCE JRC Calculations'!$44:$53,7,0)</f>
        <v>143.30000000000001</v>
      </c>
      <c r="G204" s="18">
        <f ca="1">HLOOKUP($B197,'[1]6-1-2021 SCE JRC Calculations'!$57:$66,7,0)</f>
        <v>145.30000000000001</v>
      </c>
      <c r="H204" s="19"/>
    </row>
    <row r="205" spans="2:8" x14ac:dyDescent="0.4">
      <c r="B205" s="20" t="str">
        <f>"Monthly Usage: "&amp;HLOOKUP(B197,'[1]6-1-2021 SCE JRC Calculations'!$5:$14,9,0)&amp;"kWh"</f>
        <v>Monthly Usage: 594kWh</v>
      </c>
      <c r="C205" s="21"/>
      <c r="D205" s="21"/>
      <c r="E205" s="21"/>
      <c r="F205" s="21"/>
      <c r="G205" s="22"/>
    </row>
    <row r="206" spans="2:8" x14ac:dyDescent="0.4">
      <c r="B206" s="20" t="str">
        <f>$B$11</f>
        <v>Rates are current as of October 1, 2021</v>
      </c>
      <c r="C206" s="23"/>
      <c r="D206" s="23"/>
      <c r="E206" s="23"/>
      <c r="F206" s="21"/>
      <c r="G206" s="22"/>
    </row>
    <row r="207" spans="2:8" ht="14.5" customHeight="1" x14ac:dyDescent="0.4">
      <c r="B207" s="24" t="s">
        <v>41</v>
      </c>
      <c r="C207" s="25"/>
      <c r="D207" s="25"/>
      <c r="E207" s="25"/>
      <c r="F207" s="25"/>
      <c r="G207" s="26"/>
    </row>
    <row r="208" spans="2:8" x14ac:dyDescent="0.4">
      <c r="B208" s="24"/>
      <c r="C208" s="25"/>
      <c r="D208" s="25"/>
      <c r="E208" s="25"/>
      <c r="F208" s="25"/>
      <c r="G208" s="26"/>
    </row>
    <row r="209" spans="2:8" x14ac:dyDescent="0.4">
      <c r="B209" s="24"/>
      <c r="C209" s="25"/>
      <c r="D209" s="25"/>
      <c r="E209" s="25"/>
      <c r="F209" s="25"/>
      <c r="G209" s="26"/>
    </row>
    <row r="210" spans="2:8" ht="15" thickBot="1" x14ac:dyDescent="0.45">
      <c r="B210" s="27"/>
      <c r="C210" s="28"/>
      <c r="D210" s="28"/>
      <c r="E210" s="28"/>
      <c r="F210" s="28"/>
      <c r="G210" s="29"/>
    </row>
    <row r="211" spans="2:8" x14ac:dyDescent="0.4">
      <c r="B211" s="2" t="s">
        <v>0</v>
      </c>
      <c r="C211" s="3"/>
      <c r="D211" s="3"/>
      <c r="E211" s="3"/>
      <c r="F211" s="3"/>
      <c r="G211" s="4"/>
    </row>
    <row r="212" spans="2:8" x14ac:dyDescent="0.4">
      <c r="B212" s="5" t="s">
        <v>42</v>
      </c>
      <c r="C212" s="6"/>
      <c r="D212" s="6"/>
      <c r="E212" s="6"/>
      <c r="F212" s="7"/>
      <c r="G212" s="8"/>
    </row>
    <row r="213" spans="2:8" ht="25.75" x14ac:dyDescent="0.4">
      <c r="B213" s="9" t="str">
        <f>"2021 Schedule "&amp; B212</f>
        <v>2021 Schedule TOU-D-5</v>
      </c>
      <c r="C213" s="10" t="s">
        <v>2</v>
      </c>
      <c r="D213" s="11" t="s">
        <v>3</v>
      </c>
      <c r="E213" s="11" t="s">
        <v>4</v>
      </c>
      <c r="F213" s="12" t="str">
        <f>$F$3</f>
        <v>Pomona Choice</v>
      </c>
      <c r="G213" s="13" t="str">
        <f>$G$3</f>
        <v>Pomona Choice 100
100% Renewable</v>
      </c>
    </row>
    <row r="214" spans="2:8" x14ac:dyDescent="0.4">
      <c r="B214" s="14" t="s">
        <v>7</v>
      </c>
      <c r="C214" s="15">
        <f>HLOOKUP($B212,'[1]6-1-2021 SCE JRC Calculations'!$5:$14,4,0)</f>
        <v>9.5180000000000001E-2</v>
      </c>
      <c r="D214" s="15">
        <f>HLOOKUP($B212,'[1]6-1-2021 SCE JRC Calculations'!$17:$26,4,0)</f>
        <v>8.6809999999999998E-2</v>
      </c>
      <c r="E214" s="15">
        <f>HLOOKUP($B212,'[1]6-1-2021 SCE JRC Calculations'!$29:$38,4,0)</f>
        <v>7.8450000000000006E-2</v>
      </c>
      <c r="F214" s="15">
        <f ca="1">HLOOKUP($B212,'[1]6-1-2021 SCE JRC Calculations'!$44:$53,4,0)</f>
        <v>7.9640000000000002E-2</v>
      </c>
      <c r="G214" s="15">
        <f ca="1">HLOOKUP($B212,'[1]6-1-2021 SCE JRC Calculations'!$57:$68,4,0)</f>
        <v>7.9640000000000002E-2</v>
      </c>
    </row>
    <row r="215" spans="2:8" x14ac:dyDescent="0.4">
      <c r="B215" s="14" t="s">
        <v>8</v>
      </c>
      <c r="C215" s="15">
        <f>HLOOKUP($B212,'[1]6-1-2021 SCE JRC Calculations'!$5:$14,3,0)</f>
        <v>0.18651000000000001</v>
      </c>
      <c r="D215" s="15">
        <f>HLOOKUP($B212,'[1]6-1-2021 SCE JRC Calculations'!$17:$26,3,0)</f>
        <v>0.18651000000000001</v>
      </c>
      <c r="E215" s="15">
        <f>HLOOKUP($B212,'[1]6-1-2021 SCE JRC Calculations'!$29:$38,3,0)</f>
        <v>0.18651000000000001</v>
      </c>
      <c r="F215" s="15">
        <f ca="1">HLOOKUP($B212,'[1]6-1-2021 SCE JRC Calculations'!$44:$53,3,0)</f>
        <v>0.18071000000000001</v>
      </c>
      <c r="G215" s="15">
        <f ca="1">HLOOKUP($B212,'[1]6-1-2021 SCE JRC Calculations'!$57:$68,3,0)</f>
        <v>0.18071000000000001</v>
      </c>
    </row>
    <row r="216" spans="2:8" x14ac:dyDescent="0.4">
      <c r="B216" s="14" t="s">
        <v>9</v>
      </c>
      <c r="C216" s="15" t="s">
        <v>10</v>
      </c>
      <c r="D216" s="15">
        <f>HLOOKUP($B212,'[1]6-1-2021 SCE JRC Calculations'!$17:$26,5,0)</f>
        <v>1.252E-2</v>
      </c>
      <c r="E216" s="15">
        <f>HLOOKUP($B212,'[1]6-1-2021 SCE JRC Calculations'!$29:$38,5,0)</f>
        <v>2.503E-2</v>
      </c>
      <c r="F216" s="15">
        <f ca="1">HLOOKUP($B212,'[1]6-1-2021 SCE JRC Calculations'!$44:$53,5,0)</f>
        <v>3.1940000000000003E-2</v>
      </c>
      <c r="G216" s="15">
        <f ca="1">HLOOKUP($B212,'[1]6-1-2021 SCE JRC Calculations'!$57:$68,5,0)</f>
        <v>3.1940000000000003E-2</v>
      </c>
    </row>
    <row r="217" spans="2:8" x14ac:dyDescent="0.4">
      <c r="B217" s="14" t="s">
        <v>11</v>
      </c>
      <c r="C217" s="15">
        <f>HLOOKUP($B212,'[1]6-1-2021 SCE JRC Calculations'!$5:$14,6,0)</f>
        <v>0.28169</v>
      </c>
      <c r="D217" s="15">
        <f>HLOOKUP($B212,'[1]6-1-2021 SCE JRC Calculations'!$17:$26,6,0)</f>
        <v>0.28583999999999998</v>
      </c>
      <c r="E217" s="15">
        <f>HLOOKUP($B212,'[1]6-1-2021 SCE JRC Calculations'!$29:$38,6,0)</f>
        <v>0.28999000000000003</v>
      </c>
      <c r="F217" s="15">
        <f ca="1">HLOOKUP($B212,'[1]6-1-2021 SCE JRC Calculations'!$44:$53,6,0)</f>
        <v>0.29229000000000005</v>
      </c>
      <c r="G217" s="15">
        <f ca="1">HLOOKUP($B212,'[1]6-1-2021 SCE JRC Calculations'!$57:$68,6,0)</f>
        <v>0.29229000000000005</v>
      </c>
    </row>
    <row r="218" spans="2:8" x14ac:dyDescent="0.4">
      <c r="B218" s="14" t="s">
        <v>12</v>
      </c>
      <c r="C218" s="16" t="s">
        <v>10</v>
      </c>
      <c r="D218" s="16" t="s">
        <v>10</v>
      </c>
      <c r="E218" s="16" t="s">
        <v>10</v>
      </c>
      <c r="F218" s="16" t="s">
        <v>10</v>
      </c>
      <c r="G218" s="16">
        <f ca="1">HLOOKUP($B212,'[1]6-1-2021 SCE JRC Calculations'!$57:$68,12,0)</f>
        <v>2</v>
      </c>
    </row>
    <row r="219" spans="2:8" x14ac:dyDescent="0.4">
      <c r="B219" s="17" t="s">
        <v>13</v>
      </c>
      <c r="C219" s="18">
        <f>HLOOKUP($B212,'[1]6-1-2021 SCE JRC Calculations'!$5:$14,7,0)</f>
        <v>167.32</v>
      </c>
      <c r="D219" s="18">
        <f>HLOOKUP($B212,'[1]6-1-2021 SCE JRC Calculations'!$17:$26,7,0)</f>
        <v>169.79</v>
      </c>
      <c r="E219" s="18">
        <f>HLOOKUP($B212,'[1]6-1-2021 SCE JRC Calculations'!$29:$38,7,0)</f>
        <v>172.25</v>
      </c>
      <c r="F219" s="18">
        <f ca="1">HLOOKUP($B212,'[1]6-1-2021 SCE JRC Calculations'!$44:$53,7,0)</f>
        <v>173.62</v>
      </c>
      <c r="G219" s="18">
        <f ca="1">HLOOKUP($B212,'[1]6-1-2021 SCE JRC Calculations'!$57:$66,7,0)</f>
        <v>175.62</v>
      </c>
      <c r="H219" s="19"/>
    </row>
    <row r="220" spans="2:8" x14ac:dyDescent="0.4">
      <c r="B220" s="20" t="str">
        <f>"Monthly Usage: "&amp;HLOOKUP(B212,'[1]6-1-2021 SCE JRC Calculations'!$5:$14,9,0)&amp;"kWh"</f>
        <v>Monthly Usage: 594kWh</v>
      </c>
      <c r="C220" s="21"/>
      <c r="D220" s="21"/>
      <c r="E220" s="21"/>
      <c r="F220" s="21"/>
      <c r="G220" s="22"/>
    </row>
    <row r="221" spans="2:8" x14ac:dyDescent="0.4">
      <c r="B221" s="20" t="str">
        <f>$B$11</f>
        <v>Rates are current as of October 1, 2021</v>
      </c>
      <c r="C221" s="23"/>
      <c r="D221" s="23"/>
      <c r="E221" s="23"/>
      <c r="F221" s="21"/>
      <c r="G221" s="22"/>
    </row>
    <row r="222" spans="2:8" ht="14.5" customHeight="1" x14ac:dyDescent="0.4">
      <c r="B222" s="24" t="s">
        <v>43</v>
      </c>
      <c r="C222" s="25"/>
      <c r="D222" s="25"/>
      <c r="E222" s="25"/>
      <c r="F222" s="25"/>
      <c r="G222" s="26"/>
    </row>
    <row r="223" spans="2:8" x14ac:dyDescent="0.4">
      <c r="B223" s="24"/>
      <c r="C223" s="25"/>
      <c r="D223" s="25"/>
      <c r="E223" s="25"/>
      <c r="F223" s="25"/>
      <c r="G223" s="26"/>
    </row>
    <row r="224" spans="2:8" x14ac:dyDescent="0.4">
      <c r="B224" s="24"/>
      <c r="C224" s="25"/>
      <c r="D224" s="25"/>
      <c r="E224" s="25"/>
      <c r="F224" s="25"/>
      <c r="G224" s="26"/>
    </row>
    <row r="225" spans="2:8" ht="15" thickBot="1" x14ac:dyDescent="0.45">
      <c r="B225" s="27"/>
      <c r="C225" s="28"/>
      <c r="D225" s="28"/>
      <c r="E225" s="28"/>
      <c r="F225" s="28"/>
      <c r="G225" s="29"/>
    </row>
    <row r="226" spans="2:8" x14ac:dyDescent="0.4">
      <c r="B226" s="2" t="s">
        <v>0</v>
      </c>
      <c r="C226" s="3"/>
      <c r="D226" s="3"/>
      <c r="E226" s="3"/>
      <c r="F226" s="3"/>
      <c r="G226" s="4"/>
    </row>
    <row r="227" spans="2:8" x14ac:dyDescent="0.4">
      <c r="B227" s="5" t="s">
        <v>44</v>
      </c>
      <c r="C227" s="6"/>
      <c r="D227" s="6"/>
      <c r="E227" s="6"/>
      <c r="F227" s="7"/>
      <c r="G227" s="8"/>
    </row>
    <row r="228" spans="2:8" ht="25.75" x14ac:dyDescent="0.4">
      <c r="B228" s="9" t="str">
        <f>"2021 Schedule "&amp; B227</f>
        <v>2021 Schedule TOU-D-5-CARE</v>
      </c>
      <c r="C228" s="10" t="s">
        <v>2</v>
      </c>
      <c r="D228" s="11" t="s">
        <v>3</v>
      </c>
      <c r="E228" s="11" t="s">
        <v>4</v>
      </c>
      <c r="F228" s="12" t="str">
        <f>$F$3</f>
        <v>Pomona Choice</v>
      </c>
      <c r="G228" s="13" t="str">
        <f>$G$3</f>
        <v>Pomona Choice 100
100% Renewable</v>
      </c>
    </row>
    <row r="229" spans="2:8" x14ac:dyDescent="0.4">
      <c r="B229" s="14" t="s">
        <v>7</v>
      </c>
      <c r="C229" s="15">
        <f>HLOOKUP($B227,'[1]6-1-2021 SCE JRC Calculations'!$5:$14,4,0)</f>
        <v>9.5180000000000001E-2</v>
      </c>
      <c r="D229" s="15">
        <f>HLOOKUP($B227,'[1]6-1-2021 SCE JRC Calculations'!$17:$26,4,0)</f>
        <v>8.6809999999999998E-2</v>
      </c>
      <c r="E229" s="15">
        <f>HLOOKUP($B227,'[1]6-1-2021 SCE JRC Calculations'!$29:$38,4,0)</f>
        <v>7.8450000000000006E-2</v>
      </c>
      <c r="F229" s="15">
        <f ca="1">HLOOKUP($B227,'[1]6-1-2021 SCE JRC Calculations'!$44:$53,4,0)</f>
        <v>7.9640000000000002E-2</v>
      </c>
      <c r="G229" s="15">
        <f ca="1">HLOOKUP($B227,'[1]6-1-2021 SCE JRC Calculations'!$57:$68,4,0)</f>
        <v>7.9640000000000002E-2</v>
      </c>
    </row>
    <row r="230" spans="2:8" x14ac:dyDescent="0.4">
      <c r="B230" s="14" t="s">
        <v>8</v>
      </c>
      <c r="C230" s="15">
        <f>HLOOKUP($B227,'[1]6-1-2021 SCE JRC Calculations'!$5:$14,3,0)</f>
        <v>9.5509999999999998E-2</v>
      </c>
      <c r="D230" s="15">
        <f>HLOOKUP($B227,'[1]6-1-2021 SCE JRC Calculations'!$17:$26,3,0)</f>
        <v>9.5509999999999998E-2</v>
      </c>
      <c r="E230" s="15">
        <f>HLOOKUP($B227,'[1]6-1-2021 SCE JRC Calculations'!$29:$38,3,0)</f>
        <v>9.5509999999999998E-2</v>
      </c>
      <c r="F230" s="15">
        <f ca="1">HLOOKUP($B227,'[1]6-1-2021 SCE JRC Calculations'!$44:$53,3,0)</f>
        <v>9.5509999999999998E-2</v>
      </c>
      <c r="G230" s="15">
        <f ca="1">HLOOKUP($B227,'[1]6-1-2021 SCE JRC Calculations'!$57:$68,3,0)</f>
        <v>9.5509999999999998E-2</v>
      </c>
    </row>
    <row r="231" spans="2:8" x14ac:dyDescent="0.4">
      <c r="B231" s="14" t="s">
        <v>9</v>
      </c>
      <c r="C231" s="15" t="s">
        <v>10</v>
      </c>
      <c r="D231" s="15">
        <f>HLOOKUP($B227,'[1]6-1-2021 SCE JRC Calculations'!$17:$26,5,0)</f>
        <v>1.252E-2</v>
      </c>
      <c r="E231" s="15">
        <f>HLOOKUP($B227,'[1]6-1-2021 SCE JRC Calculations'!$29:$38,5,0)</f>
        <v>2.503E-2</v>
      </c>
      <c r="F231" s="15">
        <f ca="1">HLOOKUP($B227,'[1]6-1-2021 SCE JRC Calculations'!$44:$53,5,0)</f>
        <v>2.614E-2</v>
      </c>
      <c r="G231" s="15">
        <f ca="1">HLOOKUP($B227,'[1]6-1-2021 SCE JRC Calculations'!$57:$68,5,0)</f>
        <v>2.614E-2</v>
      </c>
    </row>
    <row r="232" spans="2:8" x14ac:dyDescent="0.4">
      <c r="B232" s="14" t="s">
        <v>11</v>
      </c>
      <c r="C232" s="15">
        <f>HLOOKUP($B227,'[1]6-1-2021 SCE JRC Calculations'!$5:$14,6,0)</f>
        <v>0.19069</v>
      </c>
      <c r="D232" s="15">
        <f>HLOOKUP($B227,'[1]6-1-2021 SCE JRC Calculations'!$17:$26,6,0)</f>
        <v>0.19483999999999999</v>
      </c>
      <c r="E232" s="15">
        <f>HLOOKUP($B227,'[1]6-1-2021 SCE JRC Calculations'!$29:$38,6,0)</f>
        <v>0.19899</v>
      </c>
      <c r="F232" s="15">
        <f ca="1">HLOOKUP($B227,'[1]6-1-2021 SCE JRC Calculations'!$44:$53,6,0)</f>
        <v>0.20129</v>
      </c>
      <c r="G232" s="15">
        <f ca="1">HLOOKUP($B227,'[1]6-1-2021 SCE JRC Calculations'!$57:$68,6,0)</f>
        <v>0.20129</v>
      </c>
    </row>
    <row r="233" spans="2:8" x14ac:dyDescent="0.4">
      <c r="B233" s="14" t="s">
        <v>12</v>
      </c>
      <c r="C233" s="16" t="s">
        <v>10</v>
      </c>
      <c r="D233" s="16" t="s">
        <v>10</v>
      </c>
      <c r="E233" s="16" t="s">
        <v>10</v>
      </c>
      <c r="F233" s="16" t="s">
        <v>10</v>
      </c>
      <c r="G233" s="16">
        <f ca="1">HLOOKUP($B227,'[1]6-1-2021 SCE JRC Calculations'!$57:$68,12,0)</f>
        <v>2</v>
      </c>
    </row>
    <row r="234" spans="2:8" x14ac:dyDescent="0.4">
      <c r="B234" s="17" t="s">
        <v>13</v>
      </c>
      <c r="C234" s="18">
        <f>HLOOKUP($B227,'[1]6-1-2021 SCE JRC Calculations'!$5:$14,7,0)</f>
        <v>113.27</v>
      </c>
      <c r="D234" s="18">
        <f>HLOOKUP($B227,'[1]6-1-2021 SCE JRC Calculations'!$17:$26,7,0)</f>
        <v>115.73</v>
      </c>
      <c r="E234" s="18">
        <f>HLOOKUP($B227,'[1]6-1-2021 SCE JRC Calculations'!$29:$38,7,0)</f>
        <v>118.2</v>
      </c>
      <c r="F234" s="18">
        <f ca="1">HLOOKUP($B227,'[1]6-1-2021 SCE JRC Calculations'!$44:$53,7,0)</f>
        <v>119.57</v>
      </c>
      <c r="G234" s="18">
        <f ca="1">HLOOKUP($B227,'[1]6-1-2021 SCE JRC Calculations'!$57:$66,7,0)</f>
        <v>121.57</v>
      </c>
      <c r="H234" s="19"/>
    </row>
    <row r="235" spans="2:8" x14ac:dyDescent="0.4">
      <c r="B235" s="20" t="str">
        <f>"Monthly Usage: "&amp;HLOOKUP(B227,'[1]6-1-2021 SCE JRC Calculations'!$5:$14,9,0)&amp;"kWh"</f>
        <v>Monthly Usage: 594kWh</v>
      </c>
      <c r="C235" s="21"/>
      <c r="D235" s="21"/>
      <c r="E235" s="21"/>
      <c r="F235" s="21"/>
      <c r="G235" s="22"/>
    </row>
    <row r="236" spans="2:8" x14ac:dyDescent="0.4">
      <c r="B236" s="20" t="str">
        <f>$B$11</f>
        <v>Rates are current as of October 1, 2021</v>
      </c>
      <c r="C236" s="23"/>
      <c r="D236" s="23"/>
      <c r="E236" s="23"/>
      <c r="F236" s="21"/>
      <c r="G236" s="22"/>
    </row>
    <row r="237" spans="2:8" ht="14.5" customHeight="1" x14ac:dyDescent="0.4">
      <c r="B237" s="24" t="s">
        <v>45</v>
      </c>
      <c r="C237" s="25"/>
      <c r="D237" s="25"/>
      <c r="E237" s="25"/>
      <c r="F237" s="25"/>
      <c r="G237" s="26"/>
    </row>
    <row r="238" spans="2:8" x14ac:dyDescent="0.4">
      <c r="B238" s="24"/>
      <c r="C238" s="25"/>
      <c r="D238" s="25"/>
      <c r="E238" s="25"/>
      <c r="F238" s="25"/>
      <c r="G238" s="26"/>
    </row>
    <row r="239" spans="2:8" x14ac:dyDescent="0.4">
      <c r="B239" s="24"/>
      <c r="C239" s="25"/>
      <c r="D239" s="25"/>
      <c r="E239" s="25"/>
      <c r="F239" s="25"/>
      <c r="G239" s="26"/>
    </row>
    <row r="240" spans="2:8" ht="15" thickBot="1" x14ac:dyDescent="0.45">
      <c r="B240" s="27"/>
      <c r="C240" s="28"/>
      <c r="D240" s="28"/>
      <c r="E240" s="28"/>
      <c r="F240" s="28"/>
      <c r="G240" s="29"/>
    </row>
    <row r="241" spans="2:8" x14ac:dyDescent="0.4">
      <c r="B241" s="2" t="s">
        <v>0</v>
      </c>
      <c r="C241" s="3"/>
      <c r="D241" s="3"/>
      <c r="E241" s="3"/>
      <c r="F241" s="3"/>
      <c r="G241" s="4"/>
    </row>
    <row r="242" spans="2:8" x14ac:dyDescent="0.4">
      <c r="B242" s="5" t="s">
        <v>46</v>
      </c>
      <c r="C242" s="6"/>
      <c r="D242" s="6"/>
      <c r="E242" s="6"/>
      <c r="F242" s="7"/>
      <c r="G242" s="8"/>
    </row>
    <row r="243" spans="2:8" ht="25.75" x14ac:dyDescent="0.4">
      <c r="B243" s="9" t="str">
        <f>"2021 Schedule "&amp; B242</f>
        <v>2021 Schedule TOU-D-5-FERA</v>
      </c>
      <c r="C243" s="10" t="s">
        <v>2</v>
      </c>
      <c r="D243" s="11" t="s">
        <v>3</v>
      </c>
      <c r="E243" s="11" t="s">
        <v>4</v>
      </c>
      <c r="F243" s="12" t="str">
        <f>$F$3</f>
        <v>Pomona Choice</v>
      </c>
      <c r="G243" s="13" t="str">
        <f>$G$3</f>
        <v>Pomona Choice 100
100% Renewable</v>
      </c>
    </row>
    <row r="244" spans="2:8" x14ac:dyDescent="0.4">
      <c r="B244" s="14" t="s">
        <v>7</v>
      </c>
      <c r="C244" s="15">
        <f>HLOOKUP($B242,'[1]6-1-2021 SCE JRC Calculations'!$5:$14,4,0)</f>
        <v>9.5180000000000001E-2</v>
      </c>
      <c r="D244" s="15">
        <f>HLOOKUP($B242,'[1]6-1-2021 SCE JRC Calculations'!$17:$26,4,0)</f>
        <v>8.6809999999999998E-2</v>
      </c>
      <c r="E244" s="15">
        <f>HLOOKUP($B242,'[1]6-1-2021 SCE JRC Calculations'!$29:$38,4,0)</f>
        <v>7.8450000000000006E-2</v>
      </c>
      <c r="F244" s="15">
        <f ca="1">HLOOKUP($B242,'[1]6-1-2021 SCE JRC Calculations'!$44:$53,4,0)</f>
        <v>7.9640000000000002E-2</v>
      </c>
      <c r="G244" s="15">
        <f ca="1">HLOOKUP($B242,'[1]6-1-2021 SCE JRC Calculations'!$57:$68,4,0)</f>
        <v>7.9640000000000002E-2</v>
      </c>
    </row>
    <row r="245" spans="2:8" x14ac:dyDescent="0.4">
      <c r="B245" s="14" t="s">
        <v>8</v>
      </c>
      <c r="C245" s="15">
        <f>HLOOKUP($B242,'[1]6-1-2021 SCE JRC Calculations'!$5:$14,3,0)</f>
        <v>0.13553000000000001</v>
      </c>
      <c r="D245" s="15">
        <f>HLOOKUP($B242,'[1]6-1-2021 SCE JRC Calculations'!$17:$26,3,0)</f>
        <v>0.13553000000000001</v>
      </c>
      <c r="E245" s="15">
        <f>HLOOKUP($B242,'[1]6-1-2021 SCE JRC Calculations'!$29:$38,3,0)</f>
        <v>0.13553000000000001</v>
      </c>
      <c r="F245" s="15">
        <f ca="1">HLOOKUP($B242,'[1]6-1-2021 SCE JRC Calculations'!$44:$53,3,0)</f>
        <v>0.12973000000000001</v>
      </c>
      <c r="G245" s="15">
        <f ca="1">HLOOKUP($B242,'[1]6-1-2021 SCE JRC Calculations'!$57:$68,3,0)</f>
        <v>0.12973000000000001</v>
      </c>
    </row>
    <row r="246" spans="2:8" x14ac:dyDescent="0.4">
      <c r="B246" s="14" t="s">
        <v>9</v>
      </c>
      <c r="C246" s="15" t="s">
        <v>10</v>
      </c>
      <c r="D246" s="15">
        <f>HLOOKUP($B242,'[1]6-1-2021 SCE JRC Calculations'!$17:$26,5,0)</f>
        <v>1.252E-2</v>
      </c>
      <c r="E246" s="15">
        <f>HLOOKUP($B242,'[1]6-1-2021 SCE JRC Calculations'!$29:$38,5,0)</f>
        <v>2.503E-2</v>
      </c>
      <c r="F246" s="15">
        <f ca="1">HLOOKUP($B242,'[1]6-1-2021 SCE JRC Calculations'!$44:$53,5,0)</f>
        <v>3.1940000000000003E-2</v>
      </c>
      <c r="G246" s="15">
        <f ca="1">HLOOKUP($B242,'[1]6-1-2021 SCE JRC Calculations'!$57:$68,5,0)</f>
        <v>3.1940000000000003E-2</v>
      </c>
    </row>
    <row r="247" spans="2:8" x14ac:dyDescent="0.4">
      <c r="B247" s="14" t="s">
        <v>11</v>
      </c>
      <c r="C247" s="15">
        <f>HLOOKUP($B242,'[1]6-1-2021 SCE JRC Calculations'!$5:$14,6,0)</f>
        <v>0.23071000000000003</v>
      </c>
      <c r="D247" s="15">
        <f>HLOOKUP($B242,'[1]6-1-2021 SCE JRC Calculations'!$17:$26,6,0)</f>
        <v>0.23486000000000001</v>
      </c>
      <c r="E247" s="15">
        <f>HLOOKUP($B242,'[1]6-1-2021 SCE JRC Calculations'!$29:$38,6,0)</f>
        <v>0.23901</v>
      </c>
      <c r="F247" s="15">
        <f ca="1">HLOOKUP($B242,'[1]6-1-2021 SCE JRC Calculations'!$44:$53,6,0)</f>
        <v>0.24131</v>
      </c>
      <c r="G247" s="15">
        <f ca="1">HLOOKUP($B242,'[1]6-1-2021 SCE JRC Calculations'!$57:$68,6,0)</f>
        <v>0.24131</v>
      </c>
    </row>
    <row r="248" spans="2:8" x14ac:dyDescent="0.4">
      <c r="B248" s="14" t="s">
        <v>12</v>
      </c>
      <c r="C248" s="16" t="s">
        <v>10</v>
      </c>
      <c r="D248" s="16" t="s">
        <v>10</v>
      </c>
      <c r="E248" s="16" t="s">
        <v>10</v>
      </c>
      <c r="F248" s="16" t="s">
        <v>10</v>
      </c>
      <c r="G248" s="16">
        <f ca="1">HLOOKUP($B242,'[1]6-1-2021 SCE JRC Calculations'!$57:$68,12,0)</f>
        <v>2</v>
      </c>
    </row>
    <row r="249" spans="2:8" x14ac:dyDescent="0.4">
      <c r="B249" s="17" t="s">
        <v>13</v>
      </c>
      <c r="C249" s="18">
        <f>HLOOKUP($B242,'[1]6-1-2021 SCE JRC Calculations'!$5:$14,7,0)</f>
        <v>137.04</v>
      </c>
      <c r="D249" s="18">
        <f>HLOOKUP($B242,'[1]6-1-2021 SCE JRC Calculations'!$17:$26,7,0)</f>
        <v>139.51</v>
      </c>
      <c r="E249" s="18">
        <f>HLOOKUP($B242,'[1]6-1-2021 SCE JRC Calculations'!$29:$38,7,0)</f>
        <v>141.97</v>
      </c>
      <c r="F249" s="18">
        <f ca="1">HLOOKUP($B242,'[1]6-1-2021 SCE JRC Calculations'!$44:$53,7,0)</f>
        <v>143.34</v>
      </c>
      <c r="G249" s="18">
        <f ca="1">HLOOKUP($B242,'[1]6-1-2021 SCE JRC Calculations'!$57:$66,7,0)</f>
        <v>145.34</v>
      </c>
      <c r="H249" s="19"/>
    </row>
    <row r="250" spans="2:8" x14ac:dyDescent="0.4">
      <c r="B250" s="20" t="str">
        <f>"Monthly Usage: "&amp;HLOOKUP(B242,'[1]6-1-2021 SCE JRC Calculations'!$5:$14,9,0)&amp;"kWh"</f>
        <v>Monthly Usage: 594kWh</v>
      </c>
      <c r="C250" s="21"/>
      <c r="D250" s="21"/>
      <c r="E250" s="21"/>
      <c r="F250" s="21"/>
      <c r="G250" s="22"/>
    </row>
    <row r="251" spans="2:8" x14ac:dyDescent="0.4">
      <c r="B251" s="20" t="str">
        <f>$B$11</f>
        <v>Rates are current as of October 1, 2021</v>
      </c>
      <c r="C251" s="23"/>
      <c r="D251" s="23"/>
      <c r="E251" s="23"/>
      <c r="F251" s="21"/>
      <c r="G251" s="22"/>
    </row>
    <row r="252" spans="2:8" ht="14.5" customHeight="1" x14ac:dyDescent="0.4">
      <c r="B252" s="24" t="s">
        <v>47</v>
      </c>
      <c r="C252" s="25"/>
      <c r="D252" s="25"/>
      <c r="E252" s="25"/>
      <c r="F252" s="25"/>
      <c r="G252" s="26"/>
    </row>
    <row r="253" spans="2:8" x14ac:dyDescent="0.4">
      <c r="B253" s="24"/>
      <c r="C253" s="25"/>
      <c r="D253" s="25"/>
      <c r="E253" s="25"/>
      <c r="F253" s="25"/>
      <c r="G253" s="26"/>
    </row>
    <row r="254" spans="2:8" x14ac:dyDescent="0.4">
      <c r="B254" s="24"/>
      <c r="C254" s="25"/>
      <c r="D254" s="25"/>
      <c r="E254" s="25"/>
      <c r="F254" s="25"/>
      <c r="G254" s="26"/>
    </row>
    <row r="255" spans="2:8" ht="15" thickBot="1" x14ac:dyDescent="0.45">
      <c r="B255" s="27"/>
      <c r="C255" s="28"/>
      <c r="D255" s="28"/>
      <c r="E255" s="28"/>
      <c r="F255" s="28"/>
      <c r="G255" s="29"/>
    </row>
    <row r="256" spans="2:8" x14ac:dyDescent="0.4">
      <c r="B256" s="2" t="s">
        <v>0</v>
      </c>
      <c r="C256" s="3"/>
      <c r="D256" s="3"/>
      <c r="E256" s="3"/>
      <c r="F256" s="3"/>
      <c r="G256" s="4"/>
    </row>
    <row r="257" spans="2:8" x14ac:dyDescent="0.4">
      <c r="B257" s="5" t="s">
        <v>48</v>
      </c>
      <c r="C257" s="6"/>
      <c r="D257" s="6"/>
      <c r="E257" s="6"/>
      <c r="F257" s="7"/>
      <c r="G257" s="8"/>
    </row>
    <row r="258" spans="2:8" ht="25.75" x14ac:dyDescent="0.4">
      <c r="B258" s="9" t="str">
        <f>"2021 Schedule "&amp; B257</f>
        <v>2021 Schedule TOU-D-PRIME</v>
      </c>
      <c r="C258" s="10" t="s">
        <v>2</v>
      </c>
      <c r="D258" s="11" t="s">
        <v>3</v>
      </c>
      <c r="E258" s="11" t="s">
        <v>4</v>
      </c>
      <c r="F258" s="12" t="str">
        <f>$F$3</f>
        <v>Pomona Choice</v>
      </c>
      <c r="G258" s="13" t="str">
        <f>$G$3</f>
        <v>Pomona Choice 100
100% Renewable</v>
      </c>
    </row>
    <row r="259" spans="2:8" x14ac:dyDescent="0.4">
      <c r="B259" s="14" t="s">
        <v>7</v>
      </c>
      <c r="C259" s="15">
        <f>HLOOKUP($B257,'[1]6-1-2021 SCE JRC Calculations'!$5:$14,4,0)</f>
        <v>9.5170000000000005E-2</v>
      </c>
      <c r="D259" s="15">
        <f>HLOOKUP($B257,'[1]6-1-2021 SCE JRC Calculations'!$17:$26,4,0)</f>
        <v>8.6800000000000002E-2</v>
      </c>
      <c r="E259" s="15">
        <f>HLOOKUP($B257,'[1]6-1-2021 SCE JRC Calculations'!$29:$38,4,0)</f>
        <v>7.844000000000001E-2</v>
      </c>
      <c r="F259" s="15">
        <f ca="1">HLOOKUP($B257,'[1]6-1-2021 SCE JRC Calculations'!$44:$53,4,0)</f>
        <v>7.961E-2</v>
      </c>
      <c r="G259" s="15">
        <f ca="1">HLOOKUP($B257,'[1]6-1-2021 SCE JRC Calculations'!$57:$68,4,0)</f>
        <v>7.961E-2</v>
      </c>
    </row>
    <row r="260" spans="2:8" x14ac:dyDescent="0.4">
      <c r="B260" s="14" t="s">
        <v>8</v>
      </c>
      <c r="C260" s="15">
        <f>HLOOKUP($B257,'[1]6-1-2021 SCE JRC Calculations'!$5:$14,3,0)</f>
        <v>0.18823000000000001</v>
      </c>
      <c r="D260" s="15">
        <f>HLOOKUP($B257,'[1]6-1-2021 SCE JRC Calculations'!$17:$26,3,0)</f>
        <v>0.18823000000000001</v>
      </c>
      <c r="E260" s="15">
        <f>HLOOKUP($B257,'[1]6-1-2021 SCE JRC Calculations'!$29:$38,3,0)</f>
        <v>0.18823000000000001</v>
      </c>
      <c r="F260" s="15">
        <f ca="1">HLOOKUP($B257,'[1]6-1-2021 SCE JRC Calculations'!$44:$53,3,0)</f>
        <v>0.18243000000000001</v>
      </c>
      <c r="G260" s="15">
        <f ca="1">HLOOKUP($B257,'[1]6-1-2021 SCE JRC Calculations'!$57:$68,3,0)</f>
        <v>0.18243000000000001</v>
      </c>
    </row>
    <row r="261" spans="2:8" x14ac:dyDescent="0.4">
      <c r="B261" s="14" t="s">
        <v>9</v>
      </c>
      <c r="C261" s="15" t="s">
        <v>10</v>
      </c>
      <c r="D261" s="15">
        <f>HLOOKUP($B257,'[1]6-1-2021 SCE JRC Calculations'!$17:$26,5,0)</f>
        <v>1.252E-2</v>
      </c>
      <c r="E261" s="15">
        <f>HLOOKUP($B257,'[1]6-1-2021 SCE JRC Calculations'!$29:$38,5,0)</f>
        <v>2.503E-2</v>
      </c>
      <c r="F261" s="15">
        <f ca="1">HLOOKUP($B257,'[1]6-1-2021 SCE JRC Calculations'!$44:$53,5,0)</f>
        <v>3.1940000000000003E-2</v>
      </c>
      <c r="G261" s="15">
        <f ca="1">HLOOKUP($B257,'[1]6-1-2021 SCE JRC Calculations'!$57:$68,5,0)</f>
        <v>3.1940000000000003E-2</v>
      </c>
    </row>
    <row r="262" spans="2:8" x14ac:dyDescent="0.4">
      <c r="B262" s="14" t="s">
        <v>11</v>
      </c>
      <c r="C262" s="15">
        <f>HLOOKUP($B257,'[1]6-1-2021 SCE JRC Calculations'!$5:$14,6,0)</f>
        <v>0.28339999999999999</v>
      </c>
      <c r="D262" s="15">
        <f>HLOOKUP($B257,'[1]6-1-2021 SCE JRC Calculations'!$17:$26,6,0)</f>
        <v>0.28754999999999997</v>
      </c>
      <c r="E262" s="15">
        <f>HLOOKUP($B257,'[1]6-1-2021 SCE JRC Calculations'!$29:$38,6,0)</f>
        <v>0.29170000000000001</v>
      </c>
      <c r="F262" s="15">
        <f ca="1">HLOOKUP($B257,'[1]6-1-2021 SCE JRC Calculations'!$44:$53,6,0)</f>
        <v>0.29398000000000002</v>
      </c>
      <c r="G262" s="15">
        <f ca="1">HLOOKUP($B257,'[1]6-1-2021 SCE JRC Calculations'!$57:$68,6,0)</f>
        <v>0.29398000000000002</v>
      </c>
    </row>
    <row r="263" spans="2:8" x14ac:dyDescent="0.4">
      <c r="B263" s="14" t="s">
        <v>12</v>
      </c>
      <c r="C263" s="16" t="s">
        <v>10</v>
      </c>
      <c r="D263" s="16" t="s">
        <v>10</v>
      </c>
      <c r="E263" s="16" t="s">
        <v>10</v>
      </c>
      <c r="F263" s="16" t="s">
        <v>10</v>
      </c>
      <c r="G263" s="16">
        <f ca="1">HLOOKUP($B257,'[1]6-1-2021 SCE JRC Calculations'!$57:$68,12,0)</f>
        <v>2</v>
      </c>
    </row>
    <row r="264" spans="2:8" x14ac:dyDescent="0.4">
      <c r="B264" s="17" t="s">
        <v>13</v>
      </c>
      <c r="C264" s="18">
        <f>HLOOKUP($B257,'[1]6-1-2021 SCE JRC Calculations'!$5:$14,7,0)</f>
        <v>168.34</v>
      </c>
      <c r="D264" s="18">
        <f>HLOOKUP($B257,'[1]6-1-2021 SCE JRC Calculations'!$17:$26,7,0)</f>
        <v>170.8</v>
      </c>
      <c r="E264" s="18">
        <f>HLOOKUP($B257,'[1]6-1-2021 SCE JRC Calculations'!$29:$38,7,0)</f>
        <v>173.27</v>
      </c>
      <c r="F264" s="18">
        <f ca="1">HLOOKUP($B257,'[1]6-1-2021 SCE JRC Calculations'!$44:$53,7,0)</f>
        <v>174.62</v>
      </c>
      <c r="G264" s="18">
        <f ca="1">HLOOKUP($B257,'[1]6-1-2021 SCE JRC Calculations'!$57:$66,7,0)</f>
        <v>176.62</v>
      </c>
      <c r="H264" s="19"/>
    </row>
    <row r="265" spans="2:8" x14ac:dyDescent="0.4">
      <c r="B265" s="20" t="str">
        <f>"Monthly Usage: "&amp;HLOOKUP(B257,'[1]6-1-2021 SCE JRC Calculations'!$5:$14,9,0)&amp;"kWh"</f>
        <v>Monthly Usage: 594kWh</v>
      </c>
      <c r="C265" s="21"/>
      <c r="D265" s="21"/>
      <c r="E265" s="21"/>
      <c r="F265" s="21"/>
      <c r="G265" s="22"/>
    </row>
    <row r="266" spans="2:8" x14ac:dyDescent="0.4">
      <c r="B266" s="20" t="str">
        <f>$B$11</f>
        <v>Rates are current as of October 1, 2021</v>
      </c>
      <c r="C266" s="23"/>
      <c r="D266" s="23"/>
      <c r="E266" s="23"/>
      <c r="F266" s="21"/>
      <c r="G266" s="22"/>
    </row>
    <row r="267" spans="2:8" ht="14.5" customHeight="1" x14ac:dyDescent="0.4">
      <c r="B267" s="24" t="s">
        <v>49</v>
      </c>
      <c r="C267" s="25"/>
      <c r="D267" s="25"/>
      <c r="E267" s="25"/>
      <c r="F267" s="25"/>
      <c r="G267" s="26"/>
    </row>
    <row r="268" spans="2:8" x14ac:dyDescent="0.4">
      <c r="B268" s="24"/>
      <c r="C268" s="25"/>
      <c r="D268" s="25"/>
      <c r="E268" s="25"/>
      <c r="F268" s="25"/>
      <c r="G268" s="26"/>
    </row>
    <row r="269" spans="2:8" x14ac:dyDescent="0.4">
      <c r="B269" s="24"/>
      <c r="C269" s="25"/>
      <c r="D269" s="25"/>
      <c r="E269" s="25"/>
      <c r="F269" s="25"/>
      <c r="G269" s="26"/>
    </row>
    <row r="270" spans="2:8" ht="15" thickBot="1" x14ac:dyDescent="0.45">
      <c r="B270" s="27"/>
      <c r="C270" s="28"/>
      <c r="D270" s="28"/>
      <c r="E270" s="28"/>
      <c r="F270" s="28"/>
      <c r="G270" s="29"/>
    </row>
    <row r="271" spans="2:8" x14ac:dyDescent="0.4">
      <c r="B271" s="2" t="s">
        <v>0</v>
      </c>
      <c r="C271" s="3"/>
      <c r="D271" s="3"/>
      <c r="E271" s="3"/>
      <c r="F271" s="3"/>
      <c r="G271" s="4"/>
    </row>
    <row r="272" spans="2:8" x14ac:dyDescent="0.4">
      <c r="B272" s="5" t="s">
        <v>50</v>
      </c>
      <c r="C272" s="6"/>
      <c r="D272" s="6"/>
      <c r="E272" s="6"/>
      <c r="F272" s="7"/>
      <c r="G272" s="8"/>
    </row>
    <row r="273" spans="2:8" ht="25.75" x14ac:dyDescent="0.4">
      <c r="B273" s="9" t="str">
        <f>"2021 Schedule "&amp; B272</f>
        <v>2021 Schedule TOU-D-PRIME-CARE</v>
      </c>
      <c r="C273" s="10" t="s">
        <v>2</v>
      </c>
      <c r="D273" s="11" t="s">
        <v>3</v>
      </c>
      <c r="E273" s="11" t="s">
        <v>4</v>
      </c>
      <c r="F273" s="12" t="str">
        <f>$F$3</f>
        <v>Pomona Choice</v>
      </c>
      <c r="G273" s="13" t="str">
        <f>$G$3</f>
        <v>Pomona Choice 100
100% Renewable</v>
      </c>
    </row>
    <row r="274" spans="2:8" x14ac:dyDescent="0.4">
      <c r="B274" s="14" t="s">
        <v>7</v>
      </c>
      <c r="C274" s="15">
        <f>HLOOKUP($B272,'[1]6-1-2021 SCE JRC Calculations'!$5:$14,4,0)</f>
        <v>9.5170000000000005E-2</v>
      </c>
      <c r="D274" s="15">
        <f>HLOOKUP($B272,'[1]6-1-2021 SCE JRC Calculations'!$17:$26,4,0)</f>
        <v>8.6800000000000002E-2</v>
      </c>
      <c r="E274" s="15">
        <f>HLOOKUP($B272,'[1]6-1-2021 SCE JRC Calculations'!$29:$38,4,0)</f>
        <v>7.844000000000001E-2</v>
      </c>
      <c r="F274" s="15">
        <f ca="1">HLOOKUP($B272,'[1]6-1-2021 SCE JRC Calculations'!$44:$53,4,0)</f>
        <v>7.961E-2</v>
      </c>
      <c r="G274" s="15">
        <f ca="1">HLOOKUP($B272,'[1]6-1-2021 SCE JRC Calculations'!$57:$68,4,0)</f>
        <v>7.961E-2</v>
      </c>
    </row>
    <row r="275" spans="2:8" x14ac:dyDescent="0.4">
      <c r="B275" s="14" t="s">
        <v>8</v>
      </c>
      <c r="C275" s="15">
        <f>HLOOKUP($B272,'[1]6-1-2021 SCE JRC Calculations'!$5:$14,3,0)</f>
        <v>9.6740000000000007E-2</v>
      </c>
      <c r="D275" s="15">
        <f>HLOOKUP($B272,'[1]6-1-2021 SCE JRC Calculations'!$17:$26,3,0)</f>
        <v>9.6740000000000007E-2</v>
      </c>
      <c r="E275" s="15">
        <f>HLOOKUP($B272,'[1]6-1-2021 SCE JRC Calculations'!$29:$38,3,0)</f>
        <v>9.6740000000000007E-2</v>
      </c>
      <c r="F275" s="15">
        <f ca="1">HLOOKUP($B272,'[1]6-1-2021 SCE JRC Calculations'!$44:$53,3,0)</f>
        <v>9.6740000000000007E-2</v>
      </c>
      <c r="G275" s="15">
        <f ca="1">HLOOKUP($B272,'[1]6-1-2021 SCE JRC Calculations'!$57:$68,3,0)</f>
        <v>9.6740000000000007E-2</v>
      </c>
    </row>
    <row r="276" spans="2:8" x14ac:dyDescent="0.4">
      <c r="B276" s="14" t="s">
        <v>9</v>
      </c>
      <c r="C276" s="15" t="s">
        <v>10</v>
      </c>
      <c r="D276" s="15">
        <f>HLOOKUP($B272,'[1]6-1-2021 SCE JRC Calculations'!$17:$26,5,0)</f>
        <v>1.252E-2</v>
      </c>
      <c r="E276" s="15">
        <f>HLOOKUP($B272,'[1]6-1-2021 SCE JRC Calculations'!$29:$38,5,0)</f>
        <v>2.503E-2</v>
      </c>
      <c r="F276" s="15">
        <f ca="1">HLOOKUP($B272,'[1]6-1-2021 SCE JRC Calculations'!$44:$53,5,0)</f>
        <v>2.614E-2</v>
      </c>
      <c r="G276" s="15">
        <f ca="1">HLOOKUP($B272,'[1]6-1-2021 SCE JRC Calculations'!$57:$68,5,0)</f>
        <v>2.614E-2</v>
      </c>
    </row>
    <row r="277" spans="2:8" x14ac:dyDescent="0.4">
      <c r="B277" s="14" t="s">
        <v>11</v>
      </c>
      <c r="C277" s="15">
        <f>HLOOKUP($B272,'[1]6-1-2021 SCE JRC Calculations'!$5:$14,6,0)</f>
        <v>0.19191000000000003</v>
      </c>
      <c r="D277" s="15">
        <f>HLOOKUP($B272,'[1]6-1-2021 SCE JRC Calculations'!$17:$26,6,0)</f>
        <v>0.19606000000000001</v>
      </c>
      <c r="E277" s="15">
        <f>HLOOKUP($B272,'[1]6-1-2021 SCE JRC Calculations'!$29:$38,6,0)</f>
        <v>0.20021</v>
      </c>
      <c r="F277" s="15">
        <f ca="1">HLOOKUP($B272,'[1]6-1-2021 SCE JRC Calculations'!$44:$53,6,0)</f>
        <v>0.20249</v>
      </c>
      <c r="G277" s="15">
        <f ca="1">HLOOKUP($B272,'[1]6-1-2021 SCE JRC Calculations'!$57:$68,6,0)</f>
        <v>0.20249</v>
      </c>
    </row>
    <row r="278" spans="2:8" x14ac:dyDescent="0.4">
      <c r="B278" s="14" t="s">
        <v>12</v>
      </c>
      <c r="C278" s="16" t="s">
        <v>10</v>
      </c>
      <c r="D278" s="16" t="s">
        <v>10</v>
      </c>
      <c r="E278" s="16" t="s">
        <v>10</v>
      </c>
      <c r="F278" s="16" t="s">
        <v>10</v>
      </c>
      <c r="G278" s="16">
        <f ca="1">HLOOKUP($B272,'[1]6-1-2021 SCE JRC Calculations'!$57:$68,12,0)</f>
        <v>2</v>
      </c>
    </row>
    <row r="279" spans="2:8" x14ac:dyDescent="0.4">
      <c r="B279" s="17" t="s">
        <v>13</v>
      </c>
      <c r="C279" s="18">
        <f>HLOOKUP($B272,'[1]6-1-2021 SCE JRC Calculations'!$5:$14,7,0)</f>
        <v>113.99</v>
      </c>
      <c r="D279" s="18">
        <f>HLOOKUP($B272,'[1]6-1-2021 SCE JRC Calculations'!$17:$26,7,0)</f>
        <v>116.46</v>
      </c>
      <c r="E279" s="18">
        <f>HLOOKUP($B272,'[1]6-1-2021 SCE JRC Calculations'!$29:$38,7,0)</f>
        <v>118.92</v>
      </c>
      <c r="F279" s="18">
        <f ca="1">HLOOKUP($B272,'[1]6-1-2021 SCE JRC Calculations'!$44:$53,7,0)</f>
        <v>120.28</v>
      </c>
      <c r="G279" s="18">
        <f ca="1">HLOOKUP($B272,'[1]6-1-2021 SCE JRC Calculations'!$57:$66,7,0)</f>
        <v>122.28</v>
      </c>
      <c r="H279" s="19"/>
    </row>
    <row r="280" spans="2:8" x14ac:dyDescent="0.4">
      <c r="B280" s="20" t="str">
        <f>"Monthly Usage: "&amp;HLOOKUP(B272,'[1]6-1-2021 SCE JRC Calculations'!$5:$14,9,0)&amp;"kWh"</f>
        <v>Monthly Usage: 594kWh</v>
      </c>
      <c r="C280" s="21"/>
      <c r="D280" s="21"/>
      <c r="E280" s="21"/>
      <c r="F280" s="21"/>
      <c r="G280" s="22"/>
    </row>
    <row r="281" spans="2:8" x14ac:dyDescent="0.4">
      <c r="B281" s="20" t="str">
        <f>$B$11</f>
        <v>Rates are current as of October 1, 2021</v>
      </c>
      <c r="C281" s="23"/>
      <c r="D281" s="23"/>
      <c r="E281" s="23"/>
      <c r="F281" s="21"/>
      <c r="G281" s="22"/>
    </row>
    <row r="282" spans="2:8" ht="14.5" customHeight="1" x14ac:dyDescent="0.4">
      <c r="B282" s="24" t="s">
        <v>51</v>
      </c>
      <c r="C282" s="25"/>
      <c r="D282" s="25"/>
      <c r="E282" s="25"/>
      <c r="F282" s="25"/>
      <c r="G282" s="26"/>
    </row>
    <row r="283" spans="2:8" x14ac:dyDescent="0.4">
      <c r="B283" s="24"/>
      <c r="C283" s="25"/>
      <c r="D283" s="25"/>
      <c r="E283" s="25"/>
      <c r="F283" s="25"/>
      <c r="G283" s="26"/>
    </row>
    <row r="284" spans="2:8" x14ac:dyDescent="0.4">
      <c r="B284" s="24"/>
      <c r="C284" s="25"/>
      <c r="D284" s="25"/>
      <c r="E284" s="25"/>
      <c r="F284" s="25"/>
      <c r="G284" s="26"/>
    </row>
    <row r="285" spans="2:8" ht="15" thickBot="1" x14ac:dyDescent="0.45">
      <c r="B285" s="27"/>
      <c r="C285" s="28"/>
      <c r="D285" s="28"/>
      <c r="E285" s="28"/>
      <c r="F285" s="28"/>
      <c r="G285" s="29"/>
    </row>
    <row r="286" spans="2:8" x14ac:dyDescent="0.4">
      <c r="B286" s="2" t="s">
        <v>0</v>
      </c>
      <c r="C286" s="3"/>
      <c r="D286" s="3"/>
      <c r="E286" s="3"/>
      <c r="F286" s="3"/>
      <c r="G286" s="4"/>
    </row>
    <row r="287" spans="2:8" x14ac:dyDescent="0.4">
      <c r="B287" s="5" t="s">
        <v>52</v>
      </c>
      <c r="C287" s="6"/>
      <c r="D287" s="6"/>
      <c r="E287" s="6"/>
      <c r="F287" s="7"/>
      <c r="G287" s="8"/>
    </row>
    <row r="288" spans="2:8" ht="25.75" x14ac:dyDescent="0.4">
      <c r="B288" s="9" t="str">
        <f>"2021 Schedule "&amp; B287</f>
        <v>2021 Schedule TOU-D-PRIME-FERA</v>
      </c>
      <c r="C288" s="10" t="s">
        <v>2</v>
      </c>
      <c r="D288" s="11" t="s">
        <v>3</v>
      </c>
      <c r="E288" s="11" t="s">
        <v>4</v>
      </c>
      <c r="F288" s="12" t="str">
        <f>$F$3</f>
        <v>Pomona Choice</v>
      </c>
      <c r="G288" s="13" t="str">
        <f>$G$3</f>
        <v>Pomona Choice 100
100% Renewable</v>
      </c>
    </row>
    <row r="289" spans="2:10" x14ac:dyDescent="0.4">
      <c r="B289" s="14" t="s">
        <v>7</v>
      </c>
      <c r="C289" s="15">
        <f>HLOOKUP($B287,'[1]6-1-2021 SCE JRC Calculations'!$5:$14,4,0)</f>
        <v>9.5170000000000005E-2</v>
      </c>
      <c r="D289" s="15">
        <f>HLOOKUP($B287,'[1]6-1-2021 SCE JRC Calculations'!$17:$26,4,0)</f>
        <v>8.6800000000000002E-2</v>
      </c>
      <c r="E289" s="15">
        <f>HLOOKUP($B287,'[1]6-1-2021 SCE JRC Calculations'!$29:$38,4,0)</f>
        <v>7.844000000000001E-2</v>
      </c>
      <c r="F289" s="15">
        <f ca="1">HLOOKUP($B287,'[1]6-1-2021 SCE JRC Calculations'!$44:$53,4,0)</f>
        <v>7.961E-2</v>
      </c>
      <c r="G289" s="15">
        <f ca="1">HLOOKUP($B287,'[1]6-1-2021 SCE JRC Calculations'!$57:$68,4,0)</f>
        <v>7.961E-2</v>
      </c>
    </row>
    <row r="290" spans="2:10" x14ac:dyDescent="0.4">
      <c r="B290" s="14" t="s">
        <v>8</v>
      </c>
      <c r="C290" s="15">
        <f>HLOOKUP($B287,'[1]6-1-2021 SCE JRC Calculations'!$5:$14,3,0)</f>
        <v>0.13693</v>
      </c>
      <c r="D290" s="15">
        <f>HLOOKUP($B287,'[1]6-1-2021 SCE JRC Calculations'!$17:$26,3,0)</f>
        <v>0.13693</v>
      </c>
      <c r="E290" s="15">
        <f>HLOOKUP($B287,'[1]6-1-2021 SCE JRC Calculations'!$29:$38,3,0)</f>
        <v>0.13693</v>
      </c>
      <c r="F290" s="15">
        <f ca="1">HLOOKUP($B287,'[1]6-1-2021 SCE JRC Calculations'!$44:$53,3,0)</f>
        <v>0.13113</v>
      </c>
      <c r="G290" s="15">
        <f ca="1">HLOOKUP($B287,'[1]6-1-2021 SCE JRC Calculations'!$57:$68,3,0)</f>
        <v>0.13113</v>
      </c>
    </row>
    <row r="291" spans="2:10" x14ac:dyDescent="0.4">
      <c r="B291" s="14" t="s">
        <v>9</v>
      </c>
      <c r="C291" s="15" t="s">
        <v>10</v>
      </c>
      <c r="D291" s="15">
        <f>HLOOKUP($B287,'[1]6-1-2021 SCE JRC Calculations'!$17:$26,5,0)</f>
        <v>1.252E-2</v>
      </c>
      <c r="E291" s="15">
        <f>HLOOKUP($B287,'[1]6-1-2021 SCE JRC Calculations'!$29:$38,5,0)</f>
        <v>2.503E-2</v>
      </c>
      <c r="F291" s="15">
        <f ca="1">HLOOKUP($B287,'[1]6-1-2021 SCE JRC Calculations'!$44:$53,5,0)</f>
        <v>3.1940000000000003E-2</v>
      </c>
      <c r="G291" s="15">
        <f ca="1">HLOOKUP($B287,'[1]6-1-2021 SCE JRC Calculations'!$57:$68,5,0)</f>
        <v>3.1940000000000003E-2</v>
      </c>
    </row>
    <row r="292" spans="2:10" x14ac:dyDescent="0.4">
      <c r="B292" s="14" t="s">
        <v>11</v>
      </c>
      <c r="C292" s="15">
        <f>HLOOKUP($B287,'[1]6-1-2021 SCE JRC Calculations'!$5:$14,6,0)</f>
        <v>0.2321</v>
      </c>
      <c r="D292" s="15">
        <f>HLOOKUP($B287,'[1]6-1-2021 SCE JRC Calculations'!$17:$26,6,0)</f>
        <v>0.23624999999999999</v>
      </c>
      <c r="E292" s="15">
        <f>HLOOKUP($B287,'[1]6-1-2021 SCE JRC Calculations'!$29:$38,6,0)</f>
        <v>0.2404</v>
      </c>
      <c r="F292" s="15">
        <f ca="1">HLOOKUP($B287,'[1]6-1-2021 SCE JRC Calculations'!$44:$53,6,0)</f>
        <v>0.24267999999999998</v>
      </c>
      <c r="G292" s="15">
        <f ca="1">HLOOKUP($B287,'[1]6-1-2021 SCE JRC Calculations'!$57:$68,6,0)</f>
        <v>0.24267999999999998</v>
      </c>
    </row>
    <row r="293" spans="2:10" x14ac:dyDescent="0.4">
      <c r="B293" s="14" t="s">
        <v>12</v>
      </c>
      <c r="C293" s="16" t="s">
        <v>10</v>
      </c>
      <c r="D293" s="16" t="s">
        <v>10</v>
      </c>
      <c r="E293" s="16" t="s">
        <v>10</v>
      </c>
      <c r="F293" s="16" t="s">
        <v>10</v>
      </c>
      <c r="G293" s="16">
        <f ca="1">HLOOKUP($B287,'[1]6-1-2021 SCE JRC Calculations'!$57:$68,12,0)</f>
        <v>2</v>
      </c>
    </row>
    <row r="294" spans="2:10" x14ac:dyDescent="0.4">
      <c r="B294" s="17" t="s">
        <v>13</v>
      </c>
      <c r="C294" s="18">
        <f>HLOOKUP($B287,'[1]6-1-2021 SCE JRC Calculations'!$5:$14,7,0)</f>
        <v>137.87</v>
      </c>
      <c r="D294" s="18">
        <f>HLOOKUP($B287,'[1]6-1-2021 SCE JRC Calculations'!$17:$26,7,0)</f>
        <v>140.33000000000001</v>
      </c>
      <c r="E294" s="18">
        <f>HLOOKUP($B287,'[1]6-1-2021 SCE JRC Calculations'!$29:$38,7,0)</f>
        <v>142.80000000000001</v>
      </c>
      <c r="F294" s="18">
        <f ca="1">HLOOKUP($B287,'[1]6-1-2021 SCE JRC Calculations'!$44:$53,7,0)</f>
        <v>144.15</v>
      </c>
      <c r="G294" s="18">
        <f ca="1">HLOOKUP($B287,'[1]6-1-2021 SCE JRC Calculations'!$57:$66,7,0)</f>
        <v>146.15</v>
      </c>
      <c r="H294" s="19"/>
    </row>
    <row r="295" spans="2:10" x14ac:dyDescent="0.4">
      <c r="B295" s="20" t="str">
        <f>"Monthly Usage: "&amp;HLOOKUP(B287,'[1]6-1-2021 SCE JRC Calculations'!$5:$14,9,0)&amp;"kWh"</f>
        <v>Monthly Usage: 594kWh</v>
      </c>
      <c r="C295" s="21"/>
      <c r="D295" s="21"/>
      <c r="E295" s="21"/>
      <c r="F295" s="21"/>
      <c r="G295" s="22"/>
    </row>
    <row r="296" spans="2:10" x14ac:dyDescent="0.4">
      <c r="B296" s="20" t="str">
        <f>$B$11</f>
        <v>Rates are current as of October 1, 2021</v>
      </c>
      <c r="C296" s="23"/>
      <c r="D296" s="23"/>
      <c r="E296" s="23"/>
      <c r="F296" s="21"/>
      <c r="G296" s="22"/>
    </row>
    <row r="297" spans="2:10" ht="14.5" customHeight="1" x14ac:dyDescent="0.4">
      <c r="B297" s="24" t="s">
        <v>53</v>
      </c>
      <c r="C297" s="25"/>
      <c r="D297" s="25"/>
      <c r="E297" s="25"/>
      <c r="F297" s="25"/>
      <c r="G297" s="26"/>
    </row>
    <row r="298" spans="2:10" x14ac:dyDescent="0.4">
      <c r="B298" s="24"/>
      <c r="C298" s="25"/>
      <c r="D298" s="25"/>
      <c r="E298" s="25"/>
      <c r="F298" s="25"/>
      <c r="G298" s="26"/>
    </row>
    <row r="299" spans="2:10" x14ac:dyDescent="0.4">
      <c r="B299" s="24"/>
      <c r="C299" s="25"/>
      <c r="D299" s="25"/>
      <c r="E299" s="25"/>
      <c r="F299" s="25"/>
      <c r="G299" s="26"/>
    </row>
    <row r="300" spans="2:10" ht="15" thickBot="1" x14ac:dyDescent="0.45">
      <c r="B300" s="27"/>
      <c r="C300" s="28"/>
      <c r="D300" s="28"/>
      <c r="E300" s="28"/>
      <c r="F300" s="28"/>
      <c r="G300" s="29"/>
      <c r="J300" t="s">
        <v>54</v>
      </c>
    </row>
    <row r="301" spans="2:10" x14ac:dyDescent="0.4">
      <c r="B301" s="2" t="s">
        <v>0</v>
      </c>
      <c r="C301" s="3"/>
      <c r="D301" s="3"/>
      <c r="E301" s="3"/>
      <c r="F301" s="3"/>
      <c r="G301" s="4"/>
    </row>
    <row r="302" spans="2:10" x14ac:dyDescent="0.4">
      <c r="B302" s="5" t="s">
        <v>55</v>
      </c>
      <c r="C302" s="6"/>
      <c r="D302" s="6"/>
      <c r="E302" s="6"/>
      <c r="F302" s="7"/>
      <c r="G302" s="8"/>
    </row>
    <row r="303" spans="2:10" ht="25.75" x14ac:dyDescent="0.4">
      <c r="B303" s="9" t="str">
        <f>"2021 Schedule "&amp; B302</f>
        <v>2021 Schedule TOU-EV-1</v>
      </c>
      <c r="C303" s="10" t="s">
        <v>2</v>
      </c>
      <c r="D303" s="11" t="s">
        <v>3</v>
      </c>
      <c r="E303" s="11" t="s">
        <v>4</v>
      </c>
      <c r="F303" s="12" t="str">
        <f>$F$3</f>
        <v>Pomona Choice</v>
      </c>
      <c r="G303" s="13" t="str">
        <f>$G$3</f>
        <v>Pomona Choice 100
100% Renewable</v>
      </c>
    </row>
    <row r="304" spans="2:10" x14ac:dyDescent="0.4">
      <c r="B304" s="14" t="s">
        <v>7</v>
      </c>
      <c r="C304" s="15">
        <f>HLOOKUP($B302,'[1]6-1-2021 SCE JRC Calculations'!$5:$14,4,0)</f>
        <v>9.8070000000000004E-2</v>
      </c>
      <c r="D304" s="15">
        <f>HLOOKUP($B302,'[1]6-1-2021 SCE JRC Calculations'!$17:$26,4,0)</f>
        <v>8.9700000000000002E-2</v>
      </c>
      <c r="E304" s="15">
        <f>HLOOKUP($B302,'[1]6-1-2021 SCE JRC Calculations'!$29:$38,4,0)</f>
        <v>8.134000000000001E-2</v>
      </c>
      <c r="F304" s="15">
        <f ca="1">HLOOKUP($B302,'[1]6-1-2021 SCE JRC Calculations'!$44:$53,4,0)</f>
        <v>8.2809999999999995E-2</v>
      </c>
      <c r="G304" s="15">
        <f ca="1">HLOOKUP($B302,'[1]6-1-2021 SCE JRC Calculations'!$57:$68,4,0)</f>
        <v>8.2809999999999995E-2</v>
      </c>
    </row>
    <row r="305" spans="2:8" x14ac:dyDescent="0.4">
      <c r="B305" s="14" t="s">
        <v>8</v>
      </c>
      <c r="C305" s="15">
        <f>HLOOKUP($B302,'[1]6-1-2021 SCE JRC Calculations'!$5:$14,3,0)</f>
        <v>0.19372</v>
      </c>
      <c r="D305" s="15">
        <f>HLOOKUP($B302,'[1]6-1-2021 SCE JRC Calculations'!$17:$26,3,0)</f>
        <v>0.19372</v>
      </c>
      <c r="E305" s="15">
        <f>HLOOKUP($B302,'[1]6-1-2021 SCE JRC Calculations'!$29:$38,3,0)</f>
        <v>0.19372</v>
      </c>
      <c r="F305" s="15">
        <f ca="1">HLOOKUP($B302,'[1]6-1-2021 SCE JRC Calculations'!$44:$53,3,0)</f>
        <v>0.18792</v>
      </c>
      <c r="G305" s="15">
        <f ca="1">HLOOKUP($B302,'[1]6-1-2021 SCE JRC Calculations'!$57:$68,3,0)</f>
        <v>0.18792</v>
      </c>
    </row>
    <row r="306" spans="2:8" x14ac:dyDescent="0.4">
      <c r="B306" s="14" t="s">
        <v>9</v>
      </c>
      <c r="C306" s="15" t="s">
        <v>10</v>
      </c>
      <c r="D306" s="15">
        <f>HLOOKUP($B302,'[1]6-1-2021 SCE JRC Calculations'!$17:$26,5,0)</f>
        <v>1.252E-2</v>
      </c>
      <c r="E306" s="15">
        <f>HLOOKUP($B302,'[1]6-1-2021 SCE JRC Calculations'!$29:$38,5,0)</f>
        <v>2.503E-2</v>
      </c>
      <c r="F306" s="15">
        <f ca="1">HLOOKUP($B302,'[1]6-1-2021 SCE JRC Calculations'!$44:$53,5,0)</f>
        <v>3.1969999999999998E-2</v>
      </c>
      <c r="G306" s="15">
        <f ca="1">HLOOKUP($B302,'[1]6-1-2021 SCE JRC Calculations'!$57:$68,5,0)</f>
        <v>3.1969999999999998E-2</v>
      </c>
    </row>
    <row r="307" spans="2:8" x14ac:dyDescent="0.4">
      <c r="B307" s="14" t="s">
        <v>11</v>
      </c>
      <c r="C307" s="15">
        <f>HLOOKUP($B302,'[1]6-1-2021 SCE JRC Calculations'!$5:$14,6,0)</f>
        <v>0.29178999999999999</v>
      </c>
      <c r="D307" s="15">
        <f>HLOOKUP($B302,'[1]6-1-2021 SCE JRC Calculations'!$17:$26,6,0)</f>
        <v>0.29593999999999998</v>
      </c>
      <c r="E307" s="15">
        <f>HLOOKUP($B302,'[1]6-1-2021 SCE JRC Calculations'!$29:$38,6,0)</f>
        <v>0.30009000000000002</v>
      </c>
      <c r="F307" s="15">
        <f ca="1">HLOOKUP($B302,'[1]6-1-2021 SCE JRC Calculations'!$44:$53,6,0)</f>
        <v>0.30270000000000002</v>
      </c>
      <c r="G307" s="15">
        <f ca="1">HLOOKUP($B302,'[1]6-1-2021 SCE JRC Calculations'!$57:$68,6,0)</f>
        <v>0.30270000000000002</v>
      </c>
    </row>
    <row r="308" spans="2:8" x14ac:dyDescent="0.4">
      <c r="B308" s="14" t="s">
        <v>12</v>
      </c>
      <c r="C308" s="16" t="s">
        <v>10</v>
      </c>
      <c r="D308" s="16" t="s">
        <v>10</v>
      </c>
      <c r="E308" s="16" t="s">
        <v>10</v>
      </c>
      <c r="F308" s="16" t="s">
        <v>10</v>
      </c>
      <c r="G308" s="16">
        <f ca="1">HLOOKUP($B302,'[1]6-1-2021 SCE JRC Calculations'!$57:$68,12,0)</f>
        <v>2</v>
      </c>
    </row>
    <row r="309" spans="2:8" x14ac:dyDescent="0.4">
      <c r="B309" s="17" t="s">
        <v>13</v>
      </c>
      <c r="C309" s="18">
        <f>HLOOKUP($B302,'[1]6-1-2021 SCE JRC Calculations'!$5:$14,7,0)</f>
        <v>173.32</v>
      </c>
      <c r="D309" s="18">
        <f>HLOOKUP($B302,'[1]6-1-2021 SCE JRC Calculations'!$17:$26,7,0)</f>
        <v>175.79</v>
      </c>
      <c r="E309" s="18">
        <f>HLOOKUP($B302,'[1]6-1-2021 SCE JRC Calculations'!$29:$38,7,0)</f>
        <v>178.25</v>
      </c>
      <c r="F309" s="18">
        <f ca="1">HLOOKUP($B302,'[1]6-1-2021 SCE JRC Calculations'!$44:$53,7,0)</f>
        <v>179.8</v>
      </c>
      <c r="G309" s="18">
        <f ca="1">HLOOKUP($B302,'[1]6-1-2021 SCE JRC Calculations'!$57:$66,7,0)</f>
        <v>181.8</v>
      </c>
      <c r="H309" s="19"/>
    </row>
    <row r="310" spans="2:8" x14ac:dyDescent="0.4">
      <c r="B310" s="20" t="str">
        <f>"Monthly Usage: "&amp;HLOOKUP(B302,'[1]6-1-2021 SCE JRC Calculations'!$5:$14,9,0)&amp;"kWh"</f>
        <v>Monthly Usage: 594kWh</v>
      </c>
      <c r="C310" s="21"/>
      <c r="D310" s="21"/>
      <c r="E310" s="21"/>
      <c r="F310" s="21"/>
      <c r="G310" s="22"/>
    </row>
    <row r="311" spans="2:8" x14ac:dyDescent="0.4">
      <c r="B311" s="20" t="str">
        <f>$B$11</f>
        <v>Rates are current as of October 1, 2021</v>
      </c>
      <c r="C311" s="23"/>
      <c r="D311" s="23"/>
      <c r="E311" s="23"/>
      <c r="F311" s="21"/>
      <c r="G311" s="22"/>
    </row>
    <row r="312" spans="2:8" ht="14.5" customHeight="1" x14ac:dyDescent="0.4">
      <c r="B312" s="24" t="s">
        <v>56</v>
      </c>
      <c r="C312" s="25"/>
      <c r="D312" s="25"/>
      <c r="E312" s="25"/>
      <c r="F312" s="25"/>
      <c r="G312" s="26"/>
    </row>
    <row r="313" spans="2:8" x14ac:dyDescent="0.4">
      <c r="B313" s="24"/>
      <c r="C313" s="25"/>
      <c r="D313" s="25"/>
      <c r="E313" s="25"/>
      <c r="F313" s="25"/>
      <c r="G313" s="26"/>
    </row>
    <row r="314" spans="2:8" x14ac:dyDescent="0.4">
      <c r="B314" s="24"/>
      <c r="C314" s="25"/>
      <c r="D314" s="25"/>
      <c r="E314" s="25"/>
      <c r="F314" s="25"/>
      <c r="G314" s="26"/>
    </row>
    <row r="315" spans="2:8" ht="15" thickBot="1" x14ac:dyDescent="0.45">
      <c r="B315" s="27"/>
      <c r="C315" s="28"/>
      <c r="D315" s="28"/>
      <c r="E315" s="28"/>
      <c r="F315" s="28"/>
      <c r="G315" s="29"/>
    </row>
    <row r="316" spans="2:8" x14ac:dyDescent="0.4">
      <c r="B316" s="30" t="s">
        <v>57</v>
      </c>
      <c r="C316" s="31"/>
      <c r="D316" s="31"/>
      <c r="E316" s="31"/>
      <c r="F316" s="31"/>
      <c r="G316" s="32"/>
    </row>
    <row r="317" spans="2:8" x14ac:dyDescent="0.4">
      <c r="B317" s="5" t="s">
        <v>58</v>
      </c>
      <c r="C317" s="6"/>
      <c r="D317" s="6"/>
      <c r="E317" s="6"/>
      <c r="F317" s="7"/>
      <c r="G317" s="8"/>
    </row>
    <row r="318" spans="2:8" ht="25.75" x14ac:dyDescent="0.4">
      <c r="B318" s="9" t="str">
        <f>"2021 Schedule "&amp; B317</f>
        <v>2021 Schedule TOU-GS-1-A</v>
      </c>
      <c r="C318" s="10" t="s">
        <v>2</v>
      </c>
      <c r="D318" s="11" t="s">
        <v>3</v>
      </c>
      <c r="E318" s="11" t="s">
        <v>4</v>
      </c>
      <c r="F318" s="12" t="str">
        <f>$F$3</f>
        <v>Pomona Choice</v>
      </c>
      <c r="G318" s="13" t="str">
        <f>$G$3</f>
        <v>Pomona Choice 100
100% Renewable</v>
      </c>
    </row>
    <row r="319" spans="2:8" x14ac:dyDescent="0.4">
      <c r="B319" s="14" t="s">
        <v>7</v>
      </c>
      <c r="C319" s="15">
        <f>HLOOKUP($B317,'[1]6-1-2021 SCE JRC Calculations'!$5:$14,4,0)</f>
        <v>9.6430000000000002E-2</v>
      </c>
      <c r="D319" s="15">
        <f>HLOOKUP($B317,'[1]6-1-2021 SCE JRC Calculations'!$17:$26,4,0)</f>
        <v>8.5129999999999997E-2</v>
      </c>
      <c r="E319" s="15">
        <f>HLOOKUP($B317,'[1]6-1-2021 SCE JRC Calculations'!$29:$38,4,0)</f>
        <v>7.3830000000000007E-2</v>
      </c>
      <c r="F319" s="15">
        <f ca="1">HLOOKUP($B317,'[1]6-1-2021 SCE JRC Calculations'!$44:$53,4,0)</f>
        <v>8.6749999999999994E-2</v>
      </c>
      <c r="G319" s="15">
        <f ca="1">HLOOKUP($B317,'[1]6-1-2021 SCE JRC Calculations'!$57:$68,4,0)</f>
        <v>9.0749999999999997E-2</v>
      </c>
    </row>
    <row r="320" spans="2:8" x14ac:dyDescent="0.4">
      <c r="B320" s="14" t="s">
        <v>8</v>
      </c>
      <c r="C320" s="15">
        <f>HLOOKUP($B317,'[1]6-1-2021 SCE JRC Calculations'!$5:$14,3,0)</f>
        <v>0.14155999999999999</v>
      </c>
      <c r="D320" s="15">
        <f>HLOOKUP($B317,'[1]6-1-2021 SCE JRC Calculations'!$17:$26,3,0)</f>
        <v>0.14155999999999999</v>
      </c>
      <c r="E320" s="15">
        <f>HLOOKUP($B317,'[1]6-1-2021 SCE JRC Calculations'!$29:$38,3,0)</f>
        <v>0.14155999999999999</v>
      </c>
      <c r="F320" s="15">
        <f ca="1">HLOOKUP($B317,'[1]6-1-2021 SCE JRC Calculations'!$44:$53,3,0)</f>
        <v>0.13575999999999999</v>
      </c>
      <c r="G320" s="15">
        <f ca="1">HLOOKUP($B317,'[1]6-1-2021 SCE JRC Calculations'!$57:$68,3,0)</f>
        <v>0.13575999999999999</v>
      </c>
    </row>
    <row r="321" spans="2:8" x14ac:dyDescent="0.4">
      <c r="B321" s="14" t="s">
        <v>9</v>
      </c>
      <c r="C321" s="15" t="s">
        <v>10</v>
      </c>
      <c r="D321" s="15">
        <f>HLOOKUP($B317,'[1]6-1-2021 SCE JRC Calculations'!$17:$26,5,0)</f>
        <v>9.6799999999999994E-3</v>
      </c>
      <c r="E321" s="15">
        <f>HLOOKUP($B317,'[1]6-1-2021 SCE JRC Calculations'!$29:$38,5,0)</f>
        <v>1.9349999999999999E-2</v>
      </c>
      <c r="F321" s="15">
        <f ca="1">HLOOKUP($B317,'[1]6-1-2021 SCE JRC Calculations'!$44:$53,5,0)</f>
        <v>2.622E-2</v>
      </c>
      <c r="G321" s="15">
        <f ca="1">HLOOKUP($B317,'[1]6-1-2021 SCE JRC Calculations'!$57:$68,5,0)</f>
        <v>2.622E-2</v>
      </c>
    </row>
    <row r="322" spans="2:8" x14ac:dyDescent="0.4">
      <c r="B322" s="14" t="s">
        <v>11</v>
      </c>
      <c r="C322" s="15">
        <f>HLOOKUP($B317,'[1]6-1-2021 SCE JRC Calculations'!$5:$14,6,0)</f>
        <v>0.23798999999999998</v>
      </c>
      <c r="D322" s="15">
        <f>HLOOKUP($B317,'[1]6-1-2021 SCE JRC Calculations'!$17:$26,6,0)</f>
        <v>0.23637</v>
      </c>
      <c r="E322" s="15">
        <f>HLOOKUP($B317,'[1]6-1-2021 SCE JRC Calculations'!$29:$38,6,0)</f>
        <v>0.23474</v>
      </c>
      <c r="F322" s="15">
        <f ca="1">HLOOKUP($B317,'[1]6-1-2021 SCE JRC Calculations'!$44:$53,6,0)</f>
        <v>0.24872999999999998</v>
      </c>
      <c r="G322" s="15">
        <f ca="1">HLOOKUP($B317,'[1]6-1-2021 SCE JRC Calculations'!$57:$68,6,0)</f>
        <v>0.25273000000000001</v>
      </c>
    </row>
    <row r="323" spans="2:8" x14ac:dyDescent="0.4">
      <c r="B323" s="17" t="s">
        <v>13</v>
      </c>
      <c r="C323" s="18">
        <f>HLOOKUP($B317,'[1]6-1-2021 SCE JRC Calculations'!$5:$14,7,0)</f>
        <v>221.81</v>
      </c>
      <c r="D323" s="18">
        <f>HLOOKUP($B317,'[1]6-1-2021 SCE JRC Calculations'!$17:$26,7,0)</f>
        <v>220.3</v>
      </c>
      <c r="E323" s="18">
        <f>HLOOKUP($B317,'[1]6-1-2021 SCE JRC Calculations'!$29:$38,7,0)</f>
        <v>218.78</v>
      </c>
      <c r="F323" s="18">
        <f ca="1">HLOOKUP($B317,'[1]6-1-2021 SCE JRC Calculations'!$44:$53,7,0)</f>
        <v>231.82</v>
      </c>
      <c r="G323" s="18">
        <f ca="1">HLOOKUP($B317,'[1]6-1-2021 SCE JRC Calculations'!$57:$68,7,0)</f>
        <v>235.54</v>
      </c>
      <c r="H323" s="19"/>
    </row>
    <row r="324" spans="2:8" x14ac:dyDescent="0.4">
      <c r="B324" s="20" t="str">
        <f>IF(HLOOKUP(B317,'[1]6-1-2021 SCE JRC Calculations'!$5:$14,10,0)="","Monthly Usage: "&amp;HLOOKUP(B317,'[1]6-1-2021 SCE JRC Calculations'!$5:$14,9,0)&amp;"kWh","Monthly Usage: "&amp;HLOOKUP(B317,'[1]6-1-2021 SCE JRC Calculations'!$5:$14,9,0)&amp;"kWh  "&amp;"Monthly Demand: "&amp;HLOOKUP(B317,'[1]6-1-2021 SCE JRC Calculations'!$5:$14,10,0)&amp;"kWh")</f>
        <v>Monthly Usage: 932kWh</v>
      </c>
      <c r="C324" s="23"/>
      <c r="D324" s="23"/>
      <c r="E324" s="23"/>
      <c r="F324" s="21"/>
      <c r="G324" s="22"/>
    </row>
    <row r="325" spans="2:8" x14ac:dyDescent="0.4">
      <c r="B325" s="20" t="str">
        <f>$B$11</f>
        <v>Rates are current as of October 1, 2021</v>
      </c>
      <c r="C325" s="23"/>
      <c r="D325" s="23"/>
      <c r="E325" s="23"/>
      <c r="F325" s="21"/>
      <c r="G325" s="22"/>
    </row>
    <row r="326" spans="2:8" ht="14.5" customHeight="1" x14ac:dyDescent="0.4">
      <c r="B326" s="24" t="s">
        <v>59</v>
      </c>
      <c r="C326" s="25"/>
      <c r="D326" s="25"/>
      <c r="E326" s="25"/>
      <c r="F326" s="25"/>
      <c r="G326" s="26"/>
    </row>
    <row r="327" spans="2:8" x14ac:dyDescent="0.4">
      <c r="B327" s="24"/>
      <c r="C327" s="25"/>
      <c r="D327" s="25"/>
      <c r="E327" s="25"/>
      <c r="F327" s="25"/>
      <c r="G327" s="26"/>
    </row>
    <row r="328" spans="2:8" x14ac:dyDescent="0.4">
      <c r="B328" s="24"/>
      <c r="C328" s="25"/>
      <c r="D328" s="25"/>
      <c r="E328" s="25"/>
      <c r="F328" s="25"/>
      <c r="G328" s="26"/>
    </row>
    <row r="329" spans="2:8" ht="15" thickBot="1" x14ac:dyDescent="0.45">
      <c r="B329" s="27"/>
      <c r="C329" s="28"/>
      <c r="D329" s="28"/>
      <c r="E329" s="28"/>
      <c r="F329" s="28"/>
      <c r="G329" s="29"/>
    </row>
    <row r="330" spans="2:8" ht="15" hidden="1" thickBot="1" x14ac:dyDescent="0.45">
      <c r="B330" s="30" t="s">
        <v>57</v>
      </c>
      <c r="C330" s="31"/>
      <c r="D330" s="31"/>
      <c r="E330" s="31"/>
      <c r="F330" s="31"/>
      <c r="G330" s="32"/>
    </row>
    <row r="331" spans="2:8" ht="15" hidden="1" thickBot="1" x14ac:dyDescent="0.45">
      <c r="B331" s="5" t="s">
        <v>60</v>
      </c>
      <c r="C331" s="6"/>
      <c r="D331" s="6"/>
      <c r="E331" s="6"/>
      <c r="F331" s="7"/>
      <c r="G331" s="8"/>
    </row>
    <row r="332" spans="2:8" ht="26.15" hidden="1" thickBot="1" x14ac:dyDescent="0.45">
      <c r="B332" s="9" t="str">
        <f>"2021 Schedule "&amp; B331</f>
        <v>2021 Schedule TOU-GS-1-A-PRI</v>
      </c>
      <c r="C332" s="10" t="s">
        <v>2</v>
      </c>
      <c r="D332" s="11" t="s">
        <v>3</v>
      </c>
      <c r="E332" s="11" t="s">
        <v>4</v>
      </c>
      <c r="F332" s="12" t="str">
        <f>$F$3</f>
        <v>Pomona Choice</v>
      </c>
      <c r="G332" s="13" t="str">
        <f>$G$3</f>
        <v>Pomona Choice 100
100% Renewable</v>
      </c>
    </row>
    <row r="333" spans="2:8" ht="15" hidden="1" thickBot="1" x14ac:dyDescent="0.45">
      <c r="B333" s="14" t="s">
        <v>7</v>
      </c>
      <c r="C333" s="15" t="e">
        <f>HLOOKUP($B331,'[1]6-1-2021 SCE JRC Calculations'!$5:$14,4,0)</f>
        <v>#N/A</v>
      </c>
      <c r="D333" s="15" t="e">
        <f>HLOOKUP($B331,'[1]6-1-2021 SCE JRC Calculations'!$17:$26,4,0)</f>
        <v>#N/A</v>
      </c>
      <c r="E333" s="15" t="e">
        <f>HLOOKUP($B331,'[1]6-1-2021 SCE JRC Calculations'!$29:$38,4,0)</f>
        <v>#N/A</v>
      </c>
      <c r="F333" s="15" t="e">
        <f>HLOOKUP($B331,'[1]6-1-2021 SCE JRC Calculations'!$44:$53,4,0)</f>
        <v>#N/A</v>
      </c>
      <c r="G333" s="15" t="e">
        <f>HLOOKUP($B331,'[1]6-1-2021 SCE JRC Calculations'!$57:$68,4,0)</f>
        <v>#N/A</v>
      </c>
    </row>
    <row r="334" spans="2:8" ht="15" hidden="1" thickBot="1" x14ac:dyDescent="0.45">
      <c r="B334" s="14" t="s">
        <v>8</v>
      </c>
      <c r="C334" s="15" t="e">
        <f>HLOOKUP($B331,'[1]6-1-2021 SCE JRC Calculations'!$5:$14,3,0)</f>
        <v>#N/A</v>
      </c>
      <c r="D334" s="15" t="e">
        <f>HLOOKUP($B331,'[1]6-1-2021 SCE JRC Calculations'!$17:$26,3,0)</f>
        <v>#N/A</v>
      </c>
      <c r="E334" s="15" t="e">
        <f>HLOOKUP($B331,'[1]6-1-2021 SCE JRC Calculations'!$29:$38,3,0)</f>
        <v>#N/A</v>
      </c>
      <c r="F334" s="15" t="e">
        <f>HLOOKUP($B331,'[1]6-1-2021 SCE JRC Calculations'!$44:$53,3,0)</f>
        <v>#N/A</v>
      </c>
      <c r="G334" s="15" t="e">
        <f>HLOOKUP($B331,'[1]6-1-2021 SCE JRC Calculations'!$57:$68,3,0)</f>
        <v>#N/A</v>
      </c>
    </row>
    <row r="335" spans="2:8" ht="15" hidden="1" thickBot="1" x14ac:dyDescent="0.45">
      <c r="B335" s="14" t="s">
        <v>9</v>
      </c>
      <c r="C335" s="15" t="s">
        <v>10</v>
      </c>
      <c r="D335" s="15" t="e">
        <f>HLOOKUP($B331,'[1]6-1-2021 SCE JRC Calculations'!$17:$26,5,0)</f>
        <v>#N/A</v>
      </c>
      <c r="E335" s="15" t="e">
        <f>HLOOKUP($B331,'[1]6-1-2021 SCE JRC Calculations'!$29:$38,5,0)</f>
        <v>#N/A</v>
      </c>
      <c r="F335" s="15" t="e">
        <f>HLOOKUP($B331,'[1]6-1-2021 SCE JRC Calculations'!$44:$53,5,0)</f>
        <v>#N/A</v>
      </c>
      <c r="G335" s="15" t="e">
        <f>HLOOKUP($B331,'[1]6-1-2021 SCE JRC Calculations'!$57:$68,5,0)</f>
        <v>#N/A</v>
      </c>
    </row>
    <row r="336" spans="2:8" ht="15" hidden="1" thickBot="1" x14ac:dyDescent="0.45">
      <c r="B336" s="14" t="s">
        <v>11</v>
      </c>
      <c r="C336" s="15" t="e">
        <f>HLOOKUP($B331,'[1]6-1-2021 SCE JRC Calculations'!$5:$14,6,0)</f>
        <v>#N/A</v>
      </c>
      <c r="D336" s="15" t="e">
        <f>HLOOKUP($B331,'[1]6-1-2021 SCE JRC Calculations'!$17:$26,6,0)</f>
        <v>#N/A</v>
      </c>
      <c r="E336" s="15" t="e">
        <f>HLOOKUP($B331,'[1]6-1-2021 SCE JRC Calculations'!$29:$38,6,0)</f>
        <v>#N/A</v>
      </c>
      <c r="F336" s="15" t="e">
        <f>HLOOKUP($B331,'[1]6-1-2021 SCE JRC Calculations'!$44:$53,6,0)</f>
        <v>#N/A</v>
      </c>
      <c r="G336" s="15" t="e">
        <f>HLOOKUP($B331,'[1]6-1-2021 SCE JRC Calculations'!$57:$68,6,0)</f>
        <v>#N/A</v>
      </c>
    </row>
    <row r="337" spans="2:8" ht="15" hidden="1" thickBot="1" x14ac:dyDescent="0.45">
      <c r="B337" s="17" t="s">
        <v>13</v>
      </c>
      <c r="C337" s="18" t="e">
        <f>HLOOKUP($B331,'[1]6-1-2021 SCE JRC Calculations'!$5:$14,7,0)</f>
        <v>#N/A</v>
      </c>
      <c r="D337" s="18" t="e">
        <f>HLOOKUP($B331,'[1]6-1-2021 SCE JRC Calculations'!$17:$26,7,0)</f>
        <v>#N/A</v>
      </c>
      <c r="E337" s="18" t="e">
        <f>HLOOKUP($B331,'[1]6-1-2021 SCE JRC Calculations'!$29:$38,7,0)</f>
        <v>#N/A</v>
      </c>
      <c r="F337" s="18" t="e">
        <f>HLOOKUP($B331,'[1]6-1-2021 SCE JRC Calculations'!$44:$53,7,0)</f>
        <v>#N/A</v>
      </c>
      <c r="G337" s="18" t="e">
        <f>HLOOKUP($B331,'[1]6-1-2021 SCE JRC Calculations'!$57:$68,7,0)</f>
        <v>#N/A</v>
      </c>
    </row>
    <row r="338" spans="2:8" ht="15" hidden="1" thickBot="1" x14ac:dyDescent="0.45">
      <c r="B338" s="20" t="e">
        <f>IF(HLOOKUP(B331,'[1]6-1-2021 SCE JRC Calculations'!$5:$14,10,0)="","Monthly Usage: "&amp;HLOOKUP(B331,'[1]6-1-2021 SCE JRC Calculations'!$5:$14,9,0)&amp;"kWh","Monthly Usage: "&amp;HLOOKUP(B331,'[1]6-1-2021 SCE JRC Calculations'!$5:$14,9,0)&amp;"kWh  "&amp;"Monthly Demand: "&amp;HLOOKUP(B331,'[1]6-1-2021 SCE JRC Calculations'!$5:$14,10,0)&amp;"kWh")</f>
        <v>#N/A</v>
      </c>
      <c r="C338" s="23"/>
      <c r="D338" s="23"/>
      <c r="E338" s="23"/>
      <c r="F338" s="21"/>
      <c r="G338" s="22"/>
    </row>
    <row r="339" spans="2:8" ht="15" hidden="1" thickBot="1" x14ac:dyDescent="0.45">
      <c r="B339" s="20" t="str">
        <f>$B$11</f>
        <v>Rates are current as of October 1, 2021</v>
      </c>
      <c r="C339" s="23"/>
      <c r="D339" s="23"/>
      <c r="E339" s="23"/>
      <c r="F339" s="21"/>
      <c r="G339" s="22"/>
    </row>
    <row r="340" spans="2:8" ht="14.5" hidden="1" customHeight="1" x14ac:dyDescent="0.4">
      <c r="B340" s="24" t="s">
        <v>61</v>
      </c>
      <c r="C340" s="25"/>
      <c r="D340" s="25"/>
      <c r="E340" s="25"/>
      <c r="F340" s="25"/>
      <c r="G340" s="26"/>
    </row>
    <row r="341" spans="2:8" ht="15" hidden="1" thickBot="1" x14ac:dyDescent="0.45">
      <c r="B341" s="24"/>
      <c r="C341" s="25"/>
      <c r="D341" s="25"/>
      <c r="E341" s="25"/>
      <c r="F341" s="25"/>
      <c r="G341" s="26"/>
    </row>
    <row r="342" spans="2:8" ht="15" hidden="1" thickBot="1" x14ac:dyDescent="0.45">
      <c r="B342" s="24"/>
      <c r="C342" s="25"/>
      <c r="D342" s="25"/>
      <c r="E342" s="25"/>
      <c r="F342" s="25"/>
      <c r="G342" s="26"/>
    </row>
    <row r="343" spans="2:8" ht="15" hidden="1" thickBot="1" x14ac:dyDescent="0.45">
      <c r="B343" s="27"/>
      <c r="C343" s="28"/>
      <c r="D343" s="28"/>
      <c r="E343" s="28"/>
      <c r="F343" s="28"/>
      <c r="G343" s="29"/>
    </row>
    <row r="344" spans="2:8" x14ac:dyDescent="0.4">
      <c r="B344" s="30" t="s">
        <v>57</v>
      </c>
      <c r="C344" s="31"/>
      <c r="D344" s="31"/>
      <c r="E344" s="31"/>
      <c r="F344" s="31"/>
      <c r="G344" s="32"/>
    </row>
    <row r="345" spans="2:8" x14ac:dyDescent="0.4">
      <c r="B345" s="5" t="s">
        <v>62</v>
      </c>
      <c r="C345" s="6"/>
      <c r="D345" s="6"/>
      <c r="E345" s="6"/>
      <c r="F345" s="7"/>
      <c r="G345" s="8"/>
    </row>
    <row r="346" spans="2:8" ht="25.75" x14ac:dyDescent="0.4">
      <c r="B346" s="9" t="str">
        <f>"2021 Schedule "&amp; B345</f>
        <v>2021 Schedule TOU-GS-1-D</v>
      </c>
      <c r="C346" s="10" t="s">
        <v>2</v>
      </c>
      <c r="D346" s="11" t="s">
        <v>3</v>
      </c>
      <c r="E346" s="11" t="s">
        <v>4</v>
      </c>
      <c r="F346" s="12" t="str">
        <f>$F$3</f>
        <v>Pomona Choice</v>
      </c>
      <c r="G346" s="13" t="str">
        <f>$G$3</f>
        <v>Pomona Choice 100
100% Renewable</v>
      </c>
    </row>
    <row r="347" spans="2:8" x14ac:dyDescent="0.4">
      <c r="B347" s="14" t="s">
        <v>7</v>
      </c>
      <c r="C347" s="15">
        <f>HLOOKUP($B345,'[1]6-1-2021 SCE JRC Calculations'!$5:$14,4,0)</f>
        <v>7.9740000000000005E-2</v>
      </c>
      <c r="D347" s="15">
        <f>HLOOKUP($B345,'[1]6-1-2021 SCE JRC Calculations'!$17:$26,4,0)</f>
        <v>6.8440000000000001E-2</v>
      </c>
      <c r="E347" s="15">
        <f>HLOOKUP($B345,'[1]6-1-2021 SCE JRC Calculations'!$29:$38,4,0)</f>
        <v>5.714000000000001E-2</v>
      </c>
      <c r="F347" s="15">
        <f ca="1">HLOOKUP($B345,'[1]6-1-2021 SCE JRC Calculations'!$44:$53,4,0)</f>
        <v>6.8360000000000004E-2</v>
      </c>
      <c r="G347" s="15">
        <f ca="1">HLOOKUP($B345,'[1]6-1-2021 SCE JRC Calculations'!$57:$68,4,0)</f>
        <v>7.2360000000000008E-2</v>
      </c>
    </row>
    <row r="348" spans="2:8" x14ac:dyDescent="0.4">
      <c r="B348" s="14" t="s">
        <v>8</v>
      </c>
      <c r="C348" s="15">
        <f>HLOOKUP($B345,'[1]6-1-2021 SCE JRC Calculations'!$5:$14,3,0)</f>
        <v>0.10766000000000001</v>
      </c>
      <c r="D348" s="15">
        <f>HLOOKUP($B345,'[1]6-1-2021 SCE JRC Calculations'!$17:$26,3,0)</f>
        <v>0.10766000000000001</v>
      </c>
      <c r="E348" s="15">
        <f>HLOOKUP($B345,'[1]6-1-2021 SCE JRC Calculations'!$29:$38,3,0)</f>
        <v>0.10766000000000001</v>
      </c>
      <c r="F348" s="15">
        <f ca="1">HLOOKUP($B345,'[1]6-1-2021 SCE JRC Calculations'!$44:$53,3,0)</f>
        <v>0.10186000000000001</v>
      </c>
      <c r="G348" s="15">
        <f ca="1">HLOOKUP($B345,'[1]6-1-2021 SCE JRC Calculations'!$57:$68,3,0)</f>
        <v>0.10186000000000001</v>
      </c>
    </row>
    <row r="349" spans="2:8" x14ac:dyDescent="0.4">
      <c r="B349" s="14" t="s">
        <v>9</v>
      </c>
      <c r="C349" s="15" t="s">
        <v>10</v>
      </c>
      <c r="D349" s="15">
        <f>HLOOKUP($B345,'[1]6-1-2021 SCE JRC Calculations'!$17:$26,5,0)</f>
        <v>9.6799999999999994E-3</v>
      </c>
      <c r="E349" s="15">
        <f>HLOOKUP($B345,'[1]6-1-2021 SCE JRC Calculations'!$29:$38,5,0)</f>
        <v>1.9349999999999999E-2</v>
      </c>
      <c r="F349" s="15">
        <f ca="1">HLOOKUP($B345,'[1]6-1-2021 SCE JRC Calculations'!$44:$53,5,0)</f>
        <v>2.6069999999999999E-2</v>
      </c>
      <c r="G349" s="15">
        <f ca="1">HLOOKUP($B345,'[1]6-1-2021 SCE JRC Calculations'!$57:$68,5,0)</f>
        <v>2.6069999999999999E-2</v>
      </c>
    </row>
    <row r="350" spans="2:8" x14ac:dyDescent="0.4">
      <c r="B350" s="14" t="s">
        <v>11</v>
      </c>
      <c r="C350" s="15">
        <f>HLOOKUP($B345,'[1]6-1-2021 SCE JRC Calculations'!$5:$14,6,0)</f>
        <v>0.18740000000000001</v>
      </c>
      <c r="D350" s="15">
        <f>HLOOKUP($B345,'[1]6-1-2021 SCE JRC Calculations'!$17:$26,6,0)</f>
        <v>0.18578</v>
      </c>
      <c r="E350" s="15">
        <f>HLOOKUP($B345,'[1]6-1-2021 SCE JRC Calculations'!$29:$38,6,0)</f>
        <v>0.18415000000000001</v>
      </c>
      <c r="F350" s="15">
        <f ca="1">HLOOKUP($B345,'[1]6-1-2021 SCE JRC Calculations'!$44:$53,6,0)</f>
        <v>0.19629000000000002</v>
      </c>
      <c r="G350" s="15">
        <f ca="1">HLOOKUP($B345,'[1]6-1-2021 SCE JRC Calculations'!$57:$68,6,0)</f>
        <v>0.20029000000000002</v>
      </c>
    </row>
    <row r="351" spans="2:8" x14ac:dyDescent="0.4">
      <c r="B351" s="17" t="s">
        <v>13</v>
      </c>
      <c r="C351" s="18">
        <f>HLOOKUP($B345,'[1]6-1-2021 SCE JRC Calculations'!$5:$14,7,0)</f>
        <v>174.84</v>
      </c>
      <c r="D351" s="18">
        <f>HLOOKUP($B345,'[1]6-1-2021 SCE JRC Calculations'!$17:$26,7,0)</f>
        <v>173.33</v>
      </c>
      <c r="E351" s="18">
        <f>HLOOKUP($B345,'[1]6-1-2021 SCE JRC Calculations'!$29:$38,7,0)</f>
        <v>171.81</v>
      </c>
      <c r="F351" s="18">
        <f ca="1">HLOOKUP($B345,'[1]6-1-2021 SCE JRC Calculations'!$44:$53,7,0)</f>
        <v>183.14</v>
      </c>
      <c r="G351" s="18">
        <f ca="1">HLOOKUP($B345,'[1]6-1-2021 SCE JRC Calculations'!$57:$68,7,0)</f>
        <v>186.87</v>
      </c>
      <c r="H351" s="19"/>
    </row>
    <row r="352" spans="2:8" x14ac:dyDescent="0.4">
      <c r="B352" s="20" t="str">
        <f>IF(HLOOKUP(B345,'[1]6-1-2021 SCE JRC Calculations'!$5:$14,10,0)="","Monthly Usage: "&amp;HLOOKUP(B345,'[1]6-1-2021 SCE JRC Calculations'!$5:$14,9,0)&amp;"kWh","Monthly Usage: "&amp;HLOOKUP(B345,'[1]6-1-2021 SCE JRC Calculations'!$5:$14,9,0)&amp;"kWh  "&amp;"Monthly Demand: "&amp;HLOOKUP(B345,'[1]6-1-2021 SCE JRC Calculations'!$5:$14,10,0)&amp;"kWh")</f>
        <v>Monthly Usage: 933kWh  Monthly Demand: 2kWh</v>
      </c>
      <c r="C352" s="23"/>
      <c r="D352" s="23"/>
      <c r="E352" s="23"/>
      <c r="F352" s="21"/>
      <c r="G352" s="22"/>
    </row>
    <row r="353" spans="2:8" x14ac:dyDescent="0.4">
      <c r="B353" s="20" t="str">
        <f>$B$11</f>
        <v>Rates are current as of October 1, 2021</v>
      </c>
      <c r="C353" s="23"/>
      <c r="D353" s="23"/>
      <c r="E353" s="23"/>
      <c r="F353" s="21"/>
      <c r="G353" s="22"/>
    </row>
    <row r="354" spans="2:8" ht="14.5" customHeight="1" x14ac:dyDescent="0.4">
      <c r="B354" s="24" t="s">
        <v>63</v>
      </c>
      <c r="C354" s="25"/>
      <c r="D354" s="25"/>
      <c r="E354" s="25"/>
      <c r="F354" s="25"/>
      <c r="G354" s="26"/>
    </row>
    <row r="355" spans="2:8" x14ac:dyDescent="0.4">
      <c r="B355" s="24"/>
      <c r="C355" s="25"/>
      <c r="D355" s="25"/>
      <c r="E355" s="25"/>
      <c r="F355" s="25"/>
      <c r="G355" s="26"/>
    </row>
    <row r="356" spans="2:8" x14ac:dyDescent="0.4">
      <c r="B356" s="24"/>
      <c r="C356" s="25"/>
      <c r="D356" s="25"/>
      <c r="E356" s="25"/>
      <c r="F356" s="25"/>
      <c r="G356" s="26"/>
    </row>
    <row r="357" spans="2:8" ht="15" thickBot="1" x14ac:dyDescent="0.45">
      <c r="B357" s="27"/>
      <c r="C357" s="28"/>
      <c r="D357" s="28"/>
      <c r="E357" s="28"/>
      <c r="F357" s="28"/>
      <c r="G357" s="29"/>
    </row>
    <row r="358" spans="2:8" x14ac:dyDescent="0.4">
      <c r="B358" s="30" t="s">
        <v>57</v>
      </c>
      <c r="C358" s="31"/>
      <c r="D358" s="31"/>
      <c r="E358" s="31"/>
      <c r="F358" s="31"/>
      <c r="G358" s="32"/>
    </row>
    <row r="359" spans="2:8" x14ac:dyDescent="0.4">
      <c r="B359" s="5" t="s">
        <v>64</v>
      </c>
      <c r="C359" s="6"/>
      <c r="D359" s="6"/>
      <c r="E359" s="6"/>
      <c r="F359" s="7"/>
      <c r="G359" s="8"/>
    </row>
    <row r="360" spans="2:8" ht="25.75" x14ac:dyDescent="0.4">
      <c r="B360" s="9" t="str">
        <f>"2021 Schedule "&amp; B359</f>
        <v>2021 Schedule TOU-GS-1-E</v>
      </c>
      <c r="C360" s="10" t="s">
        <v>2</v>
      </c>
      <c r="D360" s="11" t="s">
        <v>3</v>
      </c>
      <c r="E360" s="11" t="s">
        <v>4</v>
      </c>
      <c r="F360" s="12" t="str">
        <f>$F$3</f>
        <v>Pomona Choice</v>
      </c>
      <c r="G360" s="13" t="str">
        <f>$G$3</f>
        <v>Pomona Choice 100
100% Renewable</v>
      </c>
    </row>
    <row r="361" spans="2:8" x14ac:dyDescent="0.4">
      <c r="B361" s="14" t="s">
        <v>7</v>
      </c>
      <c r="C361" s="15">
        <f>HLOOKUP($B359,'[1]6-1-2021 SCE JRC Calculations'!$5:$14,4,0)</f>
        <v>9.4130000000000005E-2</v>
      </c>
      <c r="D361" s="15">
        <f>HLOOKUP($B359,'[1]6-1-2021 SCE JRC Calculations'!$17:$26,4,0)</f>
        <v>8.2830000000000001E-2</v>
      </c>
      <c r="E361" s="15">
        <f>HLOOKUP($B359,'[1]6-1-2021 SCE JRC Calculations'!$29:$38,4,0)</f>
        <v>7.153000000000001E-2</v>
      </c>
      <c r="F361" s="15">
        <f ca="1">HLOOKUP($B359,'[1]6-1-2021 SCE JRC Calculations'!$44:$53,4,0)</f>
        <v>8.4209999999999993E-2</v>
      </c>
      <c r="G361" s="15">
        <f ca="1">HLOOKUP($B359,'[1]6-1-2021 SCE JRC Calculations'!$57:$68,4,0)</f>
        <v>8.8209999999999997E-2</v>
      </c>
    </row>
    <row r="362" spans="2:8" x14ac:dyDescent="0.4">
      <c r="B362" s="14" t="s">
        <v>8</v>
      </c>
      <c r="C362" s="15">
        <f>HLOOKUP($B359,'[1]6-1-2021 SCE JRC Calculations'!$5:$14,3,0)</f>
        <v>0.14216000000000001</v>
      </c>
      <c r="D362" s="15">
        <f>HLOOKUP($B359,'[1]6-1-2021 SCE JRC Calculations'!$17:$26,3,0)</f>
        <v>0.14216000000000001</v>
      </c>
      <c r="E362" s="15">
        <f>HLOOKUP($B359,'[1]6-1-2021 SCE JRC Calculations'!$29:$38,3,0)</f>
        <v>0.14216000000000001</v>
      </c>
      <c r="F362" s="15">
        <f ca="1">HLOOKUP($B359,'[1]6-1-2021 SCE JRC Calculations'!$44:$53,3,0)</f>
        <v>0.13636000000000001</v>
      </c>
      <c r="G362" s="15">
        <f ca="1">HLOOKUP($B359,'[1]6-1-2021 SCE JRC Calculations'!$57:$68,3,0)</f>
        <v>0.13636000000000001</v>
      </c>
    </row>
    <row r="363" spans="2:8" x14ac:dyDescent="0.4">
      <c r="B363" s="14" t="s">
        <v>9</v>
      </c>
      <c r="C363" s="15" t="s">
        <v>10</v>
      </c>
      <c r="D363" s="15">
        <f>HLOOKUP($B359,'[1]6-1-2021 SCE JRC Calculations'!$17:$26,5,0)</f>
        <v>9.6799999999999994E-3</v>
      </c>
      <c r="E363" s="15">
        <f>HLOOKUP($B359,'[1]6-1-2021 SCE JRC Calculations'!$29:$38,5,0)</f>
        <v>1.9349999999999999E-2</v>
      </c>
      <c r="F363" s="15">
        <f ca="1">HLOOKUP($B359,'[1]6-1-2021 SCE JRC Calculations'!$44:$53,5,0)</f>
        <v>2.6200000000000001E-2</v>
      </c>
      <c r="G363" s="15">
        <f ca="1">HLOOKUP($B359,'[1]6-1-2021 SCE JRC Calculations'!$57:$68,5,0)</f>
        <v>2.6200000000000001E-2</v>
      </c>
    </row>
    <row r="364" spans="2:8" x14ac:dyDescent="0.4">
      <c r="B364" s="14" t="s">
        <v>11</v>
      </c>
      <c r="C364" s="15">
        <f>HLOOKUP($B359,'[1]6-1-2021 SCE JRC Calculations'!$5:$14,6,0)</f>
        <v>0.23629</v>
      </c>
      <c r="D364" s="15">
        <f>HLOOKUP($B359,'[1]6-1-2021 SCE JRC Calculations'!$17:$26,6,0)</f>
        <v>0.23467000000000002</v>
      </c>
      <c r="E364" s="15">
        <f>HLOOKUP($B359,'[1]6-1-2021 SCE JRC Calculations'!$29:$38,6,0)</f>
        <v>0.23304000000000002</v>
      </c>
      <c r="F364" s="15">
        <f ca="1">HLOOKUP($B359,'[1]6-1-2021 SCE JRC Calculations'!$44:$53,6,0)</f>
        <v>0.24676999999999999</v>
      </c>
      <c r="G364" s="15">
        <f ca="1">HLOOKUP($B359,'[1]6-1-2021 SCE JRC Calculations'!$57:$68,6,0)</f>
        <v>0.25076999999999999</v>
      </c>
    </row>
    <row r="365" spans="2:8" x14ac:dyDescent="0.4">
      <c r="B365" s="17" t="s">
        <v>13</v>
      </c>
      <c r="C365" s="18">
        <f>HLOOKUP($B359,'[1]6-1-2021 SCE JRC Calculations'!$5:$14,7,0)</f>
        <v>220.46</v>
      </c>
      <c r="D365" s="18">
        <f>HLOOKUP($B359,'[1]6-1-2021 SCE JRC Calculations'!$17:$26,7,0)</f>
        <v>218.95</v>
      </c>
      <c r="E365" s="18">
        <f>HLOOKUP($B359,'[1]6-1-2021 SCE JRC Calculations'!$29:$38,7,0)</f>
        <v>217.43</v>
      </c>
      <c r="F365" s="18">
        <f ca="1">HLOOKUP($B359,'[1]6-1-2021 SCE JRC Calculations'!$44:$53,7,0)</f>
        <v>230.24</v>
      </c>
      <c r="G365" s="18">
        <f ca="1">HLOOKUP($B359,'[1]6-1-2021 SCE JRC Calculations'!$57:$68,7,0)</f>
        <v>233.97</v>
      </c>
      <c r="H365" s="19"/>
    </row>
    <row r="366" spans="2:8" x14ac:dyDescent="0.4">
      <c r="B366" s="20" t="str">
        <f>IF(HLOOKUP(B359,'[1]6-1-2021 SCE JRC Calculations'!$5:$14,10,0)="","Monthly Usage: "&amp;HLOOKUP(B359,'[1]6-1-2021 SCE JRC Calculations'!$5:$14,9,0)&amp;"kWh","Monthly Usage: "&amp;HLOOKUP(B359,'[1]6-1-2021 SCE JRC Calculations'!$5:$14,9,0)&amp;"kWh  "&amp;"Monthly Demand: "&amp;HLOOKUP(B359,'[1]6-1-2021 SCE JRC Calculations'!$5:$14,10,0)&amp;"kWh")</f>
        <v>Monthly Usage: 933kWh</v>
      </c>
      <c r="C366" s="23"/>
      <c r="D366" s="23"/>
      <c r="E366" s="23"/>
      <c r="F366" s="21"/>
      <c r="G366" s="22"/>
    </row>
    <row r="367" spans="2:8" x14ac:dyDescent="0.4">
      <c r="B367" s="20" t="str">
        <f>$B$11</f>
        <v>Rates are current as of October 1, 2021</v>
      </c>
      <c r="C367" s="23"/>
      <c r="D367" s="23"/>
      <c r="E367" s="23"/>
      <c r="F367" s="21"/>
      <c r="G367" s="22"/>
    </row>
    <row r="368" spans="2:8" ht="14.5" customHeight="1" x14ac:dyDescent="0.4">
      <c r="B368" s="24" t="s">
        <v>65</v>
      </c>
      <c r="C368" s="25"/>
      <c r="D368" s="25"/>
      <c r="E368" s="25"/>
      <c r="F368" s="25"/>
      <c r="G368" s="26"/>
    </row>
    <row r="369" spans="2:7" x14ac:dyDescent="0.4">
      <c r="B369" s="24"/>
      <c r="C369" s="25"/>
      <c r="D369" s="25"/>
      <c r="E369" s="25"/>
      <c r="F369" s="25"/>
      <c r="G369" s="26"/>
    </row>
    <row r="370" spans="2:7" x14ac:dyDescent="0.4">
      <c r="B370" s="24"/>
      <c r="C370" s="25"/>
      <c r="D370" s="25"/>
      <c r="E370" s="25"/>
      <c r="F370" s="25"/>
      <c r="G370" s="26"/>
    </row>
    <row r="371" spans="2:7" ht="15" thickBot="1" x14ac:dyDescent="0.45">
      <c r="B371" s="27"/>
      <c r="C371" s="28"/>
      <c r="D371" s="28"/>
      <c r="E371" s="28"/>
      <c r="F371" s="28"/>
      <c r="G371" s="29"/>
    </row>
    <row r="372" spans="2:7" ht="15" hidden="1" thickBot="1" x14ac:dyDescent="0.45">
      <c r="B372" s="30" t="s">
        <v>57</v>
      </c>
      <c r="C372" s="31"/>
      <c r="D372" s="31"/>
      <c r="E372" s="31"/>
      <c r="F372" s="31"/>
      <c r="G372" s="32"/>
    </row>
    <row r="373" spans="2:7" ht="15" hidden="1" thickBot="1" x14ac:dyDescent="0.45">
      <c r="B373" s="5" t="s">
        <v>66</v>
      </c>
      <c r="C373" s="6"/>
      <c r="D373" s="6"/>
      <c r="E373" s="6"/>
      <c r="F373" s="7"/>
      <c r="G373" s="8"/>
    </row>
    <row r="374" spans="2:7" ht="26.15" hidden="1" thickBot="1" x14ac:dyDescent="0.45">
      <c r="B374" s="9" t="str">
        <f>"2021 Schedule "&amp; B373</f>
        <v>2021 Schedule TOU-GS-1-E-PRI</v>
      </c>
      <c r="C374" s="10" t="s">
        <v>2</v>
      </c>
      <c r="D374" s="11" t="s">
        <v>3</v>
      </c>
      <c r="E374" s="11" t="s">
        <v>4</v>
      </c>
      <c r="F374" s="12" t="str">
        <f>$F$3</f>
        <v>Pomona Choice</v>
      </c>
      <c r="G374" s="13" t="str">
        <f>$G$3</f>
        <v>Pomona Choice 100
100% Renewable</v>
      </c>
    </row>
    <row r="375" spans="2:7" ht="15" hidden="1" thickBot="1" x14ac:dyDescent="0.45">
      <c r="B375" s="14" t="s">
        <v>7</v>
      </c>
      <c r="C375" s="15" t="e">
        <f>HLOOKUP($B373,'[1]6-1-2021 SCE JRC Calculations'!$5:$14,4,0)</f>
        <v>#N/A</v>
      </c>
      <c r="D375" s="15" t="e">
        <f>HLOOKUP($B373,'[1]6-1-2021 SCE JRC Calculations'!$17:$26,4,0)</f>
        <v>#N/A</v>
      </c>
      <c r="E375" s="15" t="e">
        <f>HLOOKUP($B373,'[1]6-1-2021 SCE JRC Calculations'!$29:$38,4,0)</f>
        <v>#N/A</v>
      </c>
      <c r="F375" s="15" t="e">
        <f>HLOOKUP($B373,'[1]6-1-2021 SCE JRC Calculations'!$44:$53,4,0)</f>
        <v>#N/A</v>
      </c>
      <c r="G375" s="15" t="e">
        <f>HLOOKUP($B373,'[1]6-1-2021 SCE JRC Calculations'!$57:$68,4,0)</f>
        <v>#N/A</v>
      </c>
    </row>
    <row r="376" spans="2:7" ht="15" hidden="1" thickBot="1" x14ac:dyDescent="0.45">
      <c r="B376" s="14" t="s">
        <v>8</v>
      </c>
      <c r="C376" s="15" t="e">
        <f>HLOOKUP($B373,'[1]6-1-2021 SCE JRC Calculations'!$5:$14,3,0)</f>
        <v>#N/A</v>
      </c>
      <c r="D376" s="15" t="e">
        <f>HLOOKUP($B373,'[1]6-1-2021 SCE JRC Calculations'!$17:$26,3,0)</f>
        <v>#N/A</v>
      </c>
      <c r="E376" s="15" t="e">
        <f>HLOOKUP($B373,'[1]6-1-2021 SCE JRC Calculations'!$29:$38,3,0)</f>
        <v>#N/A</v>
      </c>
      <c r="F376" s="15" t="e">
        <f>HLOOKUP($B373,'[1]6-1-2021 SCE JRC Calculations'!$44:$53,3,0)</f>
        <v>#N/A</v>
      </c>
      <c r="G376" s="15" t="e">
        <f>HLOOKUP($B373,'[1]6-1-2021 SCE JRC Calculations'!$57:$68,3,0)</f>
        <v>#N/A</v>
      </c>
    </row>
    <row r="377" spans="2:7" ht="15" hidden="1" thickBot="1" x14ac:dyDescent="0.45">
      <c r="B377" s="14" t="s">
        <v>9</v>
      </c>
      <c r="C377" s="15" t="s">
        <v>10</v>
      </c>
      <c r="D377" s="15" t="e">
        <f>HLOOKUP($B373,'[1]6-1-2021 SCE JRC Calculations'!$17:$26,5,0)</f>
        <v>#N/A</v>
      </c>
      <c r="E377" s="15" t="e">
        <f>HLOOKUP($B373,'[1]6-1-2021 SCE JRC Calculations'!$29:$38,5,0)</f>
        <v>#N/A</v>
      </c>
      <c r="F377" s="15" t="e">
        <f>HLOOKUP($B373,'[1]6-1-2021 SCE JRC Calculations'!$44:$53,5,0)</f>
        <v>#N/A</v>
      </c>
      <c r="G377" s="15" t="e">
        <f>HLOOKUP($B373,'[1]6-1-2021 SCE JRC Calculations'!$57:$68,5,0)</f>
        <v>#N/A</v>
      </c>
    </row>
    <row r="378" spans="2:7" ht="15" hidden="1" thickBot="1" x14ac:dyDescent="0.45">
      <c r="B378" s="14" t="s">
        <v>11</v>
      </c>
      <c r="C378" s="15" t="e">
        <f>HLOOKUP($B373,'[1]6-1-2021 SCE JRC Calculations'!$5:$14,6,0)</f>
        <v>#N/A</v>
      </c>
      <c r="D378" s="15" t="e">
        <f>HLOOKUP($B373,'[1]6-1-2021 SCE JRC Calculations'!$17:$26,6,0)</f>
        <v>#N/A</v>
      </c>
      <c r="E378" s="15" t="e">
        <f>HLOOKUP($B373,'[1]6-1-2021 SCE JRC Calculations'!$29:$38,6,0)</f>
        <v>#N/A</v>
      </c>
      <c r="F378" s="15" t="e">
        <f>HLOOKUP($B373,'[1]6-1-2021 SCE JRC Calculations'!$44:$53,6,0)</f>
        <v>#N/A</v>
      </c>
      <c r="G378" s="15" t="e">
        <f>HLOOKUP($B373,'[1]6-1-2021 SCE JRC Calculations'!$57:$68,6,0)</f>
        <v>#N/A</v>
      </c>
    </row>
    <row r="379" spans="2:7" ht="15" hidden="1" thickBot="1" x14ac:dyDescent="0.45">
      <c r="B379" s="17" t="s">
        <v>13</v>
      </c>
      <c r="C379" s="18" t="e">
        <f>HLOOKUP($B373,'[1]6-1-2021 SCE JRC Calculations'!$5:$14,7,0)</f>
        <v>#N/A</v>
      </c>
      <c r="D379" s="18" t="e">
        <f>HLOOKUP($B373,'[1]6-1-2021 SCE JRC Calculations'!$17:$26,7,0)</f>
        <v>#N/A</v>
      </c>
      <c r="E379" s="18" t="e">
        <f>HLOOKUP($B373,'[1]6-1-2021 SCE JRC Calculations'!$29:$38,7,0)</f>
        <v>#N/A</v>
      </c>
      <c r="F379" s="18" t="e">
        <f>HLOOKUP($B373,'[1]6-1-2021 SCE JRC Calculations'!$44:$53,7,0)</f>
        <v>#N/A</v>
      </c>
      <c r="G379" s="18" t="e">
        <f>HLOOKUP($B373,'[1]6-1-2021 SCE JRC Calculations'!$57:$68,7,0)</f>
        <v>#N/A</v>
      </c>
    </row>
    <row r="380" spans="2:7" ht="15" hidden="1" thickBot="1" x14ac:dyDescent="0.45">
      <c r="B380" s="20" t="e">
        <f>IF(HLOOKUP(B373,'[1]6-1-2021 SCE JRC Calculations'!$5:$14,10,0)="","Monthly Usage: "&amp;HLOOKUP(B373,'[1]6-1-2021 SCE JRC Calculations'!$5:$14,9,0)&amp;"kWh","Monthly Usage: "&amp;HLOOKUP(B373,'[1]6-1-2021 SCE JRC Calculations'!$5:$14,9,0)&amp;"kWh  "&amp;"Monthly Demand: "&amp;HLOOKUP(B373,'[1]6-1-2021 SCE JRC Calculations'!$5:$14,10,0)&amp;"kWh")</f>
        <v>#N/A</v>
      </c>
      <c r="C380" s="23"/>
      <c r="D380" s="23"/>
      <c r="E380" s="23"/>
      <c r="F380" s="21"/>
      <c r="G380" s="22"/>
    </row>
    <row r="381" spans="2:7" ht="15" hidden="1" thickBot="1" x14ac:dyDescent="0.45">
      <c r="B381" s="20" t="str">
        <f>$B$11</f>
        <v>Rates are current as of October 1, 2021</v>
      </c>
      <c r="C381" s="23"/>
      <c r="D381" s="23"/>
      <c r="E381" s="23"/>
      <c r="F381" s="21"/>
      <c r="G381" s="22"/>
    </row>
    <row r="382" spans="2:7" ht="14.5" hidden="1" customHeight="1" x14ac:dyDescent="0.4">
      <c r="B382" s="24" t="s">
        <v>67</v>
      </c>
      <c r="C382" s="25"/>
      <c r="D382" s="25"/>
      <c r="E382" s="25"/>
      <c r="F382" s="25"/>
      <c r="G382" s="26"/>
    </row>
    <row r="383" spans="2:7" ht="15" hidden="1" thickBot="1" x14ac:dyDescent="0.45">
      <c r="B383" s="24"/>
      <c r="C383" s="25"/>
      <c r="D383" s="25"/>
      <c r="E383" s="25"/>
      <c r="F383" s="25"/>
      <c r="G383" s="26"/>
    </row>
    <row r="384" spans="2:7" ht="15" hidden="1" thickBot="1" x14ac:dyDescent="0.45">
      <c r="B384" s="24"/>
      <c r="C384" s="25"/>
      <c r="D384" s="25"/>
      <c r="E384" s="25"/>
      <c r="F384" s="25"/>
      <c r="G384" s="26"/>
    </row>
    <row r="385" spans="2:7" ht="15" hidden="1" thickBot="1" x14ac:dyDescent="0.45">
      <c r="B385" s="27"/>
      <c r="C385" s="28"/>
      <c r="D385" s="28"/>
      <c r="E385" s="28"/>
      <c r="F385" s="28"/>
      <c r="G385" s="29"/>
    </row>
    <row r="386" spans="2:7" ht="15" hidden="1" thickBot="1" x14ac:dyDescent="0.45">
      <c r="B386" s="30" t="s">
        <v>57</v>
      </c>
      <c r="C386" s="31"/>
      <c r="D386" s="31"/>
      <c r="E386" s="31"/>
      <c r="F386" s="31"/>
      <c r="G386" s="32"/>
    </row>
    <row r="387" spans="2:7" ht="15" hidden="1" thickBot="1" x14ac:dyDescent="0.45">
      <c r="B387" s="5" t="s">
        <v>68</v>
      </c>
      <c r="C387" s="6"/>
      <c r="D387" s="6"/>
      <c r="E387" s="6"/>
      <c r="F387" s="7"/>
      <c r="G387" s="8"/>
    </row>
    <row r="388" spans="2:7" ht="26.15" hidden="1" thickBot="1" x14ac:dyDescent="0.45">
      <c r="B388" s="9" t="str">
        <f>"2021 Schedule "&amp; B387</f>
        <v>2021 Schedule TOU-GS-1-B</v>
      </c>
      <c r="C388" s="10" t="s">
        <v>2</v>
      </c>
      <c r="D388" s="11" t="s">
        <v>3</v>
      </c>
      <c r="E388" s="11" t="s">
        <v>4</v>
      </c>
      <c r="F388" s="12" t="str">
        <f>$F$3</f>
        <v>Pomona Choice</v>
      </c>
      <c r="G388" s="13" t="str">
        <f>$G$3</f>
        <v>Pomona Choice 100
100% Renewable</v>
      </c>
    </row>
    <row r="389" spans="2:7" ht="15" hidden="1" thickBot="1" x14ac:dyDescent="0.45">
      <c r="B389" s="14" t="s">
        <v>7</v>
      </c>
      <c r="C389" s="15" t="e">
        <f>HLOOKUP($B387,'[1]6-1-2021 SCE JRC Calculations'!$5:$14,4,0)</f>
        <v>#N/A</v>
      </c>
      <c r="D389" s="15" t="e">
        <f>HLOOKUP($B387,'[1]6-1-2021 SCE JRC Calculations'!$17:$26,4,0)</f>
        <v>#N/A</v>
      </c>
      <c r="E389" s="15" t="e">
        <f>HLOOKUP($B387,'[1]6-1-2021 SCE JRC Calculations'!$29:$38,4,0)</f>
        <v>#N/A</v>
      </c>
      <c r="F389" s="15" t="e">
        <f>HLOOKUP($B387,'[1]6-1-2021 SCE JRC Calculations'!$44:$53,4,0)</f>
        <v>#N/A</v>
      </c>
      <c r="G389" s="15" t="e">
        <f>HLOOKUP($B387,'[1]6-1-2021 SCE JRC Calculations'!$57:$68,4,0)</f>
        <v>#N/A</v>
      </c>
    </row>
    <row r="390" spans="2:7" ht="15" hidden="1" thickBot="1" x14ac:dyDescent="0.45">
      <c r="B390" s="14" t="s">
        <v>8</v>
      </c>
      <c r="C390" s="15" t="e">
        <f>HLOOKUP($B387,'[1]6-1-2021 SCE JRC Calculations'!$5:$14,3,0)</f>
        <v>#N/A</v>
      </c>
      <c r="D390" s="15" t="e">
        <f>HLOOKUP($B387,'[1]6-1-2021 SCE JRC Calculations'!$17:$26,3,0)</f>
        <v>#N/A</v>
      </c>
      <c r="E390" s="15" t="e">
        <f>HLOOKUP($B387,'[1]6-1-2021 SCE JRC Calculations'!$29:$38,3,0)</f>
        <v>#N/A</v>
      </c>
      <c r="F390" s="15" t="e">
        <f>HLOOKUP($B387,'[1]6-1-2021 SCE JRC Calculations'!$44:$53,3,0)</f>
        <v>#N/A</v>
      </c>
      <c r="G390" s="15" t="e">
        <f>HLOOKUP($B387,'[1]6-1-2021 SCE JRC Calculations'!$57:$68,3,0)</f>
        <v>#N/A</v>
      </c>
    </row>
    <row r="391" spans="2:7" ht="15" hidden="1" thickBot="1" x14ac:dyDescent="0.45">
      <c r="B391" s="14" t="s">
        <v>9</v>
      </c>
      <c r="C391" s="15" t="s">
        <v>10</v>
      </c>
      <c r="D391" s="15" t="e">
        <f>HLOOKUP($B387,'[1]6-1-2021 SCE JRC Calculations'!$17:$26,5,0)</f>
        <v>#N/A</v>
      </c>
      <c r="E391" s="15" t="e">
        <f>HLOOKUP($B387,'[1]6-1-2021 SCE JRC Calculations'!$29:$38,5,0)</f>
        <v>#N/A</v>
      </c>
      <c r="F391" s="15" t="e">
        <f>HLOOKUP($B387,'[1]6-1-2021 SCE JRC Calculations'!$44:$53,5,0)</f>
        <v>#N/A</v>
      </c>
      <c r="G391" s="15" t="e">
        <f>HLOOKUP($B387,'[1]6-1-2021 SCE JRC Calculations'!$57:$68,5,0)</f>
        <v>#N/A</v>
      </c>
    </row>
    <row r="392" spans="2:7" ht="15" hidden="1" thickBot="1" x14ac:dyDescent="0.45">
      <c r="B392" s="14" t="s">
        <v>11</v>
      </c>
      <c r="C392" s="15" t="e">
        <f>HLOOKUP($B387,'[1]6-1-2021 SCE JRC Calculations'!$5:$14,6,0)</f>
        <v>#N/A</v>
      </c>
      <c r="D392" s="15" t="e">
        <f>HLOOKUP($B387,'[1]6-1-2021 SCE JRC Calculations'!$17:$26,6,0)</f>
        <v>#N/A</v>
      </c>
      <c r="E392" s="15" t="e">
        <f>HLOOKUP($B387,'[1]6-1-2021 SCE JRC Calculations'!$29:$38,6,0)</f>
        <v>#N/A</v>
      </c>
      <c r="F392" s="15" t="e">
        <f>HLOOKUP($B387,'[1]6-1-2021 SCE JRC Calculations'!$44:$53,6,0)</f>
        <v>#N/A</v>
      </c>
      <c r="G392" s="15" t="e">
        <f>HLOOKUP($B387,'[1]6-1-2021 SCE JRC Calculations'!$57:$68,6,0)</f>
        <v>#N/A</v>
      </c>
    </row>
    <row r="393" spans="2:7" ht="15" hidden="1" thickBot="1" x14ac:dyDescent="0.45">
      <c r="B393" s="17" t="s">
        <v>13</v>
      </c>
      <c r="C393" s="18" t="e">
        <f>HLOOKUP($B387,'[1]6-1-2021 SCE JRC Calculations'!$5:$14,7,0)</f>
        <v>#N/A</v>
      </c>
      <c r="D393" s="18" t="e">
        <f>HLOOKUP($B387,'[1]6-1-2021 SCE JRC Calculations'!$17:$26,7,0)</f>
        <v>#N/A</v>
      </c>
      <c r="E393" s="18" t="e">
        <f>HLOOKUP($B387,'[1]6-1-2021 SCE JRC Calculations'!$29:$38,7,0)</f>
        <v>#N/A</v>
      </c>
      <c r="F393" s="18" t="e">
        <f>HLOOKUP($B387,'[1]6-1-2021 SCE JRC Calculations'!$44:$53,7,0)</f>
        <v>#N/A</v>
      </c>
      <c r="G393" s="18" t="e">
        <f>HLOOKUP($B387,'[1]6-1-2021 SCE JRC Calculations'!$57:$68,7,0)</f>
        <v>#N/A</v>
      </c>
    </row>
    <row r="394" spans="2:7" ht="15" hidden="1" thickBot="1" x14ac:dyDescent="0.45">
      <c r="B394" s="20" t="e">
        <f>IF(HLOOKUP(B387,'[1]6-1-2021 SCE JRC Calculations'!$5:$14,10,0)="","Monthly Usage: "&amp;HLOOKUP(B387,'[1]6-1-2021 SCE JRC Calculations'!$5:$14,9,0)&amp;"kWh","Monthly Usage: "&amp;HLOOKUP(B387,'[1]6-1-2021 SCE JRC Calculations'!$5:$14,9,0)&amp;"kWh  "&amp;"Monthly Demand: "&amp;HLOOKUP(B387,'[1]6-1-2021 SCE JRC Calculations'!$5:$14,10,0)&amp;"kWh")</f>
        <v>#N/A</v>
      </c>
      <c r="C394" s="23"/>
      <c r="D394" s="23"/>
      <c r="E394" s="23"/>
      <c r="F394" s="21"/>
      <c r="G394" s="22"/>
    </row>
    <row r="395" spans="2:7" ht="15" hidden="1" thickBot="1" x14ac:dyDescent="0.45">
      <c r="B395" s="20" t="str">
        <f>$B$11</f>
        <v>Rates are current as of October 1, 2021</v>
      </c>
      <c r="C395" s="23"/>
      <c r="D395" s="23"/>
      <c r="E395" s="23"/>
      <c r="F395" s="21"/>
      <c r="G395" s="22"/>
    </row>
    <row r="396" spans="2:7" ht="14.5" hidden="1" customHeight="1" x14ac:dyDescent="0.4">
      <c r="B396" s="24" t="s">
        <v>69</v>
      </c>
      <c r="C396" s="25"/>
      <c r="D396" s="25"/>
      <c r="E396" s="25"/>
      <c r="F396" s="25"/>
      <c r="G396" s="26"/>
    </row>
    <row r="397" spans="2:7" ht="15" hidden="1" thickBot="1" x14ac:dyDescent="0.45">
      <c r="B397" s="24"/>
      <c r="C397" s="25"/>
      <c r="D397" s="25"/>
      <c r="E397" s="25"/>
      <c r="F397" s="25"/>
      <c r="G397" s="26"/>
    </row>
    <row r="398" spans="2:7" ht="15" hidden="1" thickBot="1" x14ac:dyDescent="0.45">
      <c r="B398" s="24"/>
      <c r="C398" s="25"/>
      <c r="D398" s="25"/>
      <c r="E398" s="25"/>
      <c r="F398" s="25"/>
      <c r="G398" s="26"/>
    </row>
    <row r="399" spans="2:7" ht="15" hidden="1" thickBot="1" x14ac:dyDescent="0.45">
      <c r="B399" s="27"/>
      <c r="C399" s="28"/>
      <c r="D399" s="28"/>
      <c r="E399" s="28"/>
      <c r="F399" s="28"/>
      <c r="G399" s="29"/>
    </row>
    <row r="400" spans="2:7" ht="15" hidden="1" thickBot="1" x14ac:dyDescent="0.45">
      <c r="B400" s="30" t="s">
        <v>57</v>
      </c>
      <c r="C400" s="31"/>
      <c r="D400" s="31"/>
      <c r="E400" s="31"/>
      <c r="F400" s="31"/>
      <c r="G400" s="32"/>
    </row>
    <row r="401" spans="2:7" ht="15" hidden="1" thickBot="1" x14ac:dyDescent="0.45">
      <c r="B401" s="5" t="s">
        <v>70</v>
      </c>
      <c r="C401" s="6"/>
      <c r="D401" s="6"/>
      <c r="E401" s="6"/>
      <c r="F401" s="7"/>
      <c r="G401" s="8"/>
    </row>
    <row r="402" spans="2:7" ht="26.15" hidden="1" thickBot="1" x14ac:dyDescent="0.45">
      <c r="B402" s="9" t="str">
        <f>"2021 Schedule "&amp; B401</f>
        <v>2021 Schedule TOU-GS-2-B</v>
      </c>
      <c r="C402" s="10" t="s">
        <v>2</v>
      </c>
      <c r="D402" s="11" t="s">
        <v>3</v>
      </c>
      <c r="E402" s="11" t="s">
        <v>4</v>
      </c>
      <c r="F402" s="12" t="str">
        <f>$F$3</f>
        <v>Pomona Choice</v>
      </c>
      <c r="G402" s="13" t="str">
        <f>$G$3</f>
        <v>Pomona Choice 100
100% Renewable</v>
      </c>
    </row>
    <row r="403" spans="2:7" ht="15" hidden="1" thickBot="1" x14ac:dyDescent="0.45">
      <c r="B403" s="14" t="s">
        <v>7</v>
      </c>
      <c r="C403" s="15" t="e">
        <f>HLOOKUP($B401,'[1]6-1-2021 SCE JRC Calculations'!$5:$14,4,0)</f>
        <v>#N/A</v>
      </c>
      <c r="D403" s="15" t="e">
        <f>HLOOKUP($B401,'[1]6-1-2021 SCE JRC Calculations'!$17:$26,4,0)</f>
        <v>#N/A</v>
      </c>
      <c r="E403" s="15" t="e">
        <f>HLOOKUP($B401,'[1]6-1-2021 SCE JRC Calculations'!$29:$38,4,0)</f>
        <v>#N/A</v>
      </c>
      <c r="F403" s="15" t="e">
        <f>HLOOKUP($B401,'[1]6-1-2021 SCE JRC Calculations'!$44:$53,4,0)</f>
        <v>#N/A</v>
      </c>
      <c r="G403" s="15" t="e">
        <f>HLOOKUP($B401,'[1]6-1-2021 SCE JRC Calculations'!$57:$68,4,0)</f>
        <v>#N/A</v>
      </c>
    </row>
    <row r="404" spans="2:7" ht="15" hidden="1" thickBot="1" x14ac:dyDescent="0.45">
      <c r="B404" s="14" t="s">
        <v>8</v>
      </c>
      <c r="C404" s="15" t="e">
        <f>HLOOKUP($B401,'[1]6-1-2021 SCE JRC Calculations'!$5:$14,3,0)</f>
        <v>#N/A</v>
      </c>
      <c r="D404" s="15" t="e">
        <f>HLOOKUP($B401,'[1]6-1-2021 SCE JRC Calculations'!$17:$26,3,0)</f>
        <v>#N/A</v>
      </c>
      <c r="E404" s="15" t="e">
        <f>HLOOKUP($B401,'[1]6-1-2021 SCE JRC Calculations'!$29:$38,3,0)</f>
        <v>#N/A</v>
      </c>
      <c r="F404" s="15" t="e">
        <f>HLOOKUP($B401,'[1]6-1-2021 SCE JRC Calculations'!$44:$53,3,0)</f>
        <v>#N/A</v>
      </c>
      <c r="G404" s="15" t="e">
        <f>HLOOKUP($B401,'[1]6-1-2021 SCE JRC Calculations'!$57:$68,3,0)</f>
        <v>#N/A</v>
      </c>
    </row>
    <row r="405" spans="2:7" ht="15" hidden="1" thickBot="1" x14ac:dyDescent="0.45">
      <c r="B405" s="14" t="s">
        <v>9</v>
      </c>
      <c r="C405" s="15" t="s">
        <v>10</v>
      </c>
      <c r="D405" s="15" t="e">
        <f>HLOOKUP($B401,'[1]6-1-2021 SCE JRC Calculations'!$17:$26,5,0)</f>
        <v>#N/A</v>
      </c>
      <c r="E405" s="15" t="e">
        <f>HLOOKUP($B401,'[1]6-1-2021 SCE JRC Calculations'!$29:$38,5,0)</f>
        <v>#N/A</v>
      </c>
      <c r="F405" s="15" t="e">
        <f>HLOOKUP($B401,'[1]6-1-2021 SCE JRC Calculations'!$44:$53,5,0)</f>
        <v>#N/A</v>
      </c>
      <c r="G405" s="15" t="e">
        <f>HLOOKUP($B401,'[1]6-1-2021 SCE JRC Calculations'!$57:$68,5,0)</f>
        <v>#N/A</v>
      </c>
    </row>
    <row r="406" spans="2:7" ht="15" hidden="1" thickBot="1" x14ac:dyDescent="0.45">
      <c r="B406" s="14" t="s">
        <v>11</v>
      </c>
      <c r="C406" s="15" t="e">
        <f>HLOOKUP($B401,'[1]6-1-2021 SCE JRC Calculations'!$5:$14,6,0)</f>
        <v>#N/A</v>
      </c>
      <c r="D406" s="15" t="e">
        <f>HLOOKUP($B401,'[1]6-1-2021 SCE JRC Calculations'!$17:$26,6,0)</f>
        <v>#N/A</v>
      </c>
      <c r="E406" s="15" t="e">
        <f>HLOOKUP($B401,'[1]6-1-2021 SCE JRC Calculations'!$29:$38,6,0)</f>
        <v>#N/A</v>
      </c>
      <c r="F406" s="15" t="e">
        <f>HLOOKUP($B401,'[1]6-1-2021 SCE JRC Calculations'!$44:$53,6,0)</f>
        <v>#N/A</v>
      </c>
      <c r="G406" s="15" t="e">
        <f>HLOOKUP($B401,'[1]6-1-2021 SCE JRC Calculations'!$57:$68,6,0)</f>
        <v>#N/A</v>
      </c>
    </row>
    <row r="407" spans="2:7" ht="15" hidden="1" thickBot="1" x14ac:dyDescent="0.45">
      <c r="B407" s="17" t="s">
        <v>13</v>
      </c>
      <c r="C407" s="18" t="e">
        <f>HLOOKUP($B401,'[1]6-1-2021 SCE JRC Calculations'!$5:$14,7,0)</f>
        <v>#N/A</v>
      </c>
      <c r="D407" s="18" t="e">
        <f>HLOOKUP($B401,'[1]6-1-2021 SCE JRC Calculations'!$17:$26,7,0)</f>
        <v>#N/A</v>
      </c>
      <c r="E407" s="18" t="e">
        <f>HLOOKUP($B401,'[1]6-1-2021 SCE JRC Calculations'!$29:$38,7,0)</f>
        <v>#N/A</v>
      </c>
      <c r="F407" s="18" t="e">
        <f>HLOOKUP($B401,'[1]6-1-2021 SCE JRC Calculations'!$44:$53,7,0)</f>
        <v>#N/A</v>
      </c>
      <c r="G407" s="18" t="e">
        <f>HLOOKUP($B401,'[1]6-1-2021 SCE JRC Calculations'!$57:$68,7,0)</f>
        <v>#N/A</v>
      </c>
    </row>
    <row r="408" spans="2:7" ht="15" hidden="1" thickBot="1" x14ac:dyDescent="0.45">
      <c r="B408" s="20" t="e">
        <f>IF(HLOOKUP(B401,'[1]6-1-2021 SCE JRC Calculations'!$5:$14,10,0)="","Monthly Usage: "&amp;HLOOKUP(B401,'[1]6-1-2021 SCE JRC Calculations'!$5:$14,9,0)&amp;"kWh","Monthly Usage: "&amp;HLOOKUP(B401,'[1]6-1-2021 SCE JRC Calculations'!$5:$14,9,0)&amp;"kWh  "&amp;"Monthly Demand: "&amp;HLOOKUP(B401,'[1]6-1-2021 SCE JRC Calculations'!$5:$14,10,0)&amp;"kWh")</f>
        <v>#N/A</v>
      </c>
      <c r="C408" s="23"/>
      <c r="D408" s="23"/>
      <c r="E408" s="23"/>
      <c r="F408" s="21"/>
      <c r="G408" s="22"/>
    </row>
    <row r="409" spans="2:7" ht="15" hidden="1" thickBot="1" x14ac:dyDescent="0.45">
      <c r="B409" s="20" t="str">
        <f>$B$11</f>
        <v>Rates are current as of October 1, 2021</v>
      </c>
      <c r="C409" s="23"/>
      <c r="D409" s="23"/>
      <c r="E409" s="23"/>
      <c r="F409" s="21"/>
      <c r="G409" s="22"/>
    </row>
    <row r="410" spans="2:7" ht="14.5" hidden="1" customHeight="1" x14ac:dyDescent="0.4">
      <c r="B410" s="24" t="s">
        <v>71</v>
      </c>
      <c r="C410" s="25"/>
      <c r="D410" s="25"/>
      <c r="E410" s="25"/>
      <c r="F410" s="25"/>
      <c r="G410" s="26"/>
    </row>
    <row r="411" spans="2:7" ht="15" hidden="1" thickBot="1" x14ac:dyDescent="0.45">
      <c r="B411" s="24"/>
      <c r="C411" s="25"/>
      <c r="D411" s="25"/>
      <c r="E411" s="25"/>
      <c r="F411" s="25"/>
      <c r="G411" s="26"/>
    </row>
    <row r="412" spans="2:7" ht="15" hidden="1" thickBot="1" x14ac:dyDescent="0.45">
      <c r="B412" s="24"/>
      <c r="C412" s="25"/>
      <c r="D412" s="25"/>
      <c r="E412" s="25"/>
      <c r="F412" s="25"/>
      <c r="G412" s="26"/>
    </row>
    <row r="413" spans="2:7" ht="15" hidden="1" thickBot="1" x14ac:dyDescent="0.45">
      <c r="B413" s="27"/>
      <c r="C413" s="28"/>
      <c r="D413" s="28"/>
      <c r="E413" s="28"/>
      <c r="F413" s="28"/>
      <c r="G413" s="29"/>
    </row>
    <row r="414" spans="2:7" x14ac:dyDescent="0.4">
      <c r="B414" s="30" t="s">
        <v>57</v>
      </c>
      <c r="C414" s="31"/>
      <c r="D414" s="31"/>
      <c r="E414" s="31"/>
      <c r="F414" s="31"/>
      <c r="G414" s="32"/>
    </row>
    <row r="415" spans="2:7" x14ac:dyDescent="0.4">
      <c r="B415" s="5" t="s">
        <v>72</v>
      </c>
      <c r="C415" s="6"/>
      <c r="D415" s="6"/>
      <c r="E415" s="6"/>
      <c r="F415" s="7"/>
      <c r="G415" s="8"/>
    </row>
    <row r="416" spans="2:7" ht="25.75" x14ac:dyDescent="0.4">
      <c r="B416" s="9" t="str">
        <f>"2021 Schedule "&amp; B415</f>
        <v>2021 Schedule TOU-GS-2-D</v>
      </c>
      <c r="C416" s="10" t="s">
        <v>2</v>
      </c>
      <c r="D416" s="11" t="s">
        <v>3</v>
      </c>
      <c r="E416" s="11" t="s">
        <v>4</v>
      </c>
      <c r="F416" s="12" t="str">
        <f>$F$3</f>
        <v>Pomona Choice</v>
      </c>
      <c r="G416" s="13" t="str">
        <f>$G$3</f>
        <v>Pomona Choice 100
100% Renewable</v>
      </c>
    </row>
    <row r="417" spans="2:8" x14ac:dyDescent="0.4">
      <c r="B417" s="14" t="s">
        <v>7</v>
      </c>
      <c r="C417" s="15">
        <f>HLOOKUP($B415,'[1]6-1-2021 SCE JRC Calculations'!$5:$14,4,0)</f>
        <v>7.6119999999999993E-2</v>
      </c>
      <c r="D417" s="15">
        <f>HLOOKUP($B415,'[1]6-1-2021 SCE JRC Calculations'!$17:$26,4,0)</f>
        <v>6.8089999999999998E-2</v>
      </c>
      <c r="E417" s="15">
        <f>HLOOKUP($B415,'[1]6-1-2021 SCE JRC Calculations'!$29:$38,4,0)</f>
        <v>6.0069999999999998E-2</v>
      </c>
      <c r="F417" s="15">
        <f ca="1">HLOOKUP($B415,'[1]6-1-2021 SCE JRC Calculations'!$44:$53,4,0)</f>
        <v>6.404E-2</v>
      </c>
      <c r="G417" s="15">
        <f ca="1">HLOOKUP($B415,'[1]6-1-2021 SCE JRC Calculations'!$57:$68,4,0)</f>
        <v>6.8040000000000003E-2</v>
      </c>
    </row>
    <row r="418" spans="2:8" x14ac:dyDescent="0.4">
      <c r="B418" s="14" t="s">
        <v>8</v>
      </c>
      <c r="C418" s="15">
        <f>HLOOKUP($B415,'[1]6-1-2021 SCE JRC Calculations'!$5:$14,3,0)</f>
        <v>0.11737</v>
      </c>
      <c r="D418" s="15">
        <f>HLOOKUP($B415,'[1]6-1-2021 SCE JRC Calculations'!$17:$26,3,0)</f>
        <v>0.11737</v>
      </c>
      <c r="E418" s="15">
        <f>HLOOKUP($B415,'[1]6-1-2021 SCE JRC Calculations'!$29:$38,3,0)</f>
        <v>0.11737</v>
      </c>
      <c r="F418" s="15">
        <f ca="1">HLOOKUP($B415,'[1]6-1-2021 SCE JRC Calculations'!$44:$53,3,0)</f>
        <v>0.11157</v>
      </c>
      <c r="G418" s="15">
        <f ca="1">HLOOKUP($B415,'[1]6-1-2021 SCE JRC Calculations'!$57:$68,3,0)</f>
        <v>0.11157</v>
      </c>
    </row>
    <row r="419" spans="2:8" x14ac:dyDescent="0.4">
      <c r="B419" s="14" t="s">
        <v>9</v>
      </c>
      <c r="C419" s="15" t="s">
        <v>10</v>
      </c>
      <c r="D419" s="15">
        <f>HLOOKUP($B415,'[1]6-1-2021 SCE JRC Calculations'!$17:$26,5,0)</f>
        <v>9.8300000000000002E-3</v>
      </c>
      <c r="E419" s="15">
        <f>HLOOKUP($B415,'[1]6-1-2021 SCE JRC Calculations'!$29:$38,5,0)</f>
        <v>1.966E-2</v>
      </c>
      <c r="F419" s="15">
        <f ca="1">HLOOKUP($B415,'[1]6-1-2021 SCE JRC Calculations'!$44:$53,5,0)</f>
        <v>2.6349999999999998E-2</v>
      </c>
      <c r="G419" s="15">
        <f ca="1">HLOOKUP($B415,'[1]6-1-2021 SCE JRC Calculations'!$57:$68,5,0)</f>
        <v>2.6349999999999998E-2</v>
      </c>
    </row>
    <row r="420" spans="2:8" x14ac:dyDescent="0.4">
      <c r="B420" s="14" t="s">
        <v>11</v>
      </c>
      <c r="C420" s="15">
        <f>HLOOKUP($B415,'[1]6-1-2021 SCE JRC Calculations'!$5:$14,6,0)</f>
        <v>0.19349</v>
      </c>
      <c r="D420" s="15">
        <f>HLOOKUP($B415,'[1]6-1-2021 SCE JRC Calculations'!$17:$26,6,0)</f>
        <v>0.19529000000000002</v>
      </c>
      <c r="E420" s="15">
        <f>HLOOKUP($B415,'[1]6-1-2021 SCE JRC Calculations'!$29:$38,6,0)</f>
        <v>0.1971</v>
      </c>
      <c r="F420" s="15">
        <f ca="1">HLOOKUP($B415,'[1]6-1-2021 SCE JRC Calculations'!$44:$53,6,0)</f>
        <v>0.20195999999999997</v>
      </c>
      <c r="G420" s="15">
        <f ca="1">HLOOKUP($B415,'[1]6-1-2021 SCE JRC Calculations'!$57:$68,6,0)</f>
        <v>0.20595999999999998</v>
      </c>
    </row>
    <row r="421" spans="2:8" x14ac:dyDescent="0.4">
      <c r="B421" s="17" t="s">
        <v>13</v>
      </c>
      <c r="C421" s="18">
        <f>HLOOKUP($B415,'[1]6-1-2021 SCE JRC Calculations'!$5:$14,7,0)</f>
        <v>2083.31</v>
      </c>
      <c r="D421" s="18">
        <f>HLOOKUP($B415,'[1]6-1-2021 SCE JRC Calculations'!$17:$26,7,0)</f>
        <v>2102.69</v>
      </c>
      <c r="E421" s="18">
        <f>HLOOKUP($B415,'[1]6-1-2021 SCE JRC Calculations'!$29:$38,7,0)</f>
        <v>2122.1799999999998</v>
      </c>
      <c r="F421" s="18">
        <f ca="1">HLOOKUP($B415,'[1]6-1-2021 SCE JRC Calculations'!$44:$53,7,0)</f>
        <v>2174.5</v>
      </c>
      <c r="G421" s="18">
        <f ca="1">HLOOKUP($B415,'[1]6-1-2021 SCE JRC Calculations'!$57:$68,7,0)</f>
        <v>2217.5700000000002</v>
      </c>
      <c r="H421" s="19"/>
    </row>
    <row r="422" spans="2:8" x14ac:dyDescent="0.4">
      <c r="B422" s="20" t="str">
        <f>IF(HLOOKUP(B415,'[1]6-1-2021 SCE JRC Calculations'!$5:$14,10,0)="","Monthly Usage: "&amp;HLOOKUP(B415,'[1]6-1-2021 SCE JRC Calculations'!$5:$14,9,0)&amp;"kWh","Monthly Usage: "&amp;HLOOKUP(B415,'[1]6-1-2021 SCE JRC Calculations'!$5:$14,9,0)&amp;"kWh  "&amp;"Monthly Demand: "&amp;HLOOKUP(B415,'[1]6-1-2021 SCE JRC Calculations'!$5:$14,10,0)&amp;"kWh")</f>
        <v>Monthly Usage: 10767kWh  Monthly Demand: 24kWh</v>
      </c>
      <c r="C422" s="23"/>
      <c r="D422" s="23"/>
      <c r="E422" s="23"/>
      <c r="F422" s="21"/>
      <c r="G422" s="22"/>
    </row>
    <row r="423" spans="2:8" x14ac:dyDescent="0.4">
      <c r="B423" s="20" t="str">
        <f>$B$11</f>
        <v>Rates are current as of October 1, 2021</v>
      </c>
      <c r="C423" s="23"/>
      <c r="D423" s="23"/>
      <c r="E423" s="23"/>
      <c r="F423" s="21"/>
      <c r="G423" s="22"/>
    </row>
    <row r="424" spans="2:8" ht="14.5" customHeight="1" x14ac:dyDescent="0.4">
      <c r="B424" s="24" t="s">
        <v>73</v>
      </c>
      <c r="C424" s="25"/>
      <c r="D424" s="25"/>
      <c r="E424" s="25"/>
      <c r="F424" s="25"/>
      <c r="G424" s="26"/>
    </row>
    <row r="425" spans="2:8" x14ac:dyDescent="0.4">
      <c r="B425" s="24"/>
      <c r="C425" s="25"/>
      <c r="D425" s="25"/>
      <c r="E425" s="25"/>
      <c r="F425" s="25"/>
      <c r="G425" s="26"/>
    </row>
    <row r="426" spans="2:8" x14ac:dyDescent="0.4">
      <c r="B426" s="24"/>
      <c r="C426" s="25"/>
      <c r="D426" s="25"/>
      <c r="E426" s="25"/>
      <c r="F426" s="25"/>
      <c r="G426" s="26"/>
    </row>
    <row r="427" spans="2:8" ht="15" thickBot="1" x14ac:dyDescent="0.45">
      <c r="B427" s="27"/>
      <c r="C427" s="28"/>
      <c r="D427" s="28"/>
      <c r="E427" s="28"/>
      <c r="F427" s="28"/>
      <c r="G427" s="29"/>
    </row>
    <row r="428" spans="2:8" x14ac:dyDescent="0.4">
      <c r="B428" s="30" t="s">
        <v>57</v>
      </c>
      <c r="C428" s="31"/>
      <c r="D428" s="31"/>
      <c r="E428" s="31"/>
      <c r="F428" s="31"/>
      <c r="G428" s="32"/>
    </row>
    <row r="429" spans="2:8" x14ac:dyDescent="0.4">
      <c r="B429" s="5" t="s">
        <v>74</v>
      </c>
      <c r="C429" s="6"/>
      <c r="D429" s="6"/>
      <c r="E429" s="6"/>
      <c r="F429" s="7"/>
      <c r="G429" s="8"/>
    </row>
    <row r="430" spans="2:8" ht="25.75" x14ac:dyDescent="0.4">
      <c r="B430" s="9" t="str">
        <f>"2021 Schedule "&amp; B429</f>
        <v>2021 Schedule TOU-GS-2-E</v>
      </c>
      <c r="C430" s="10" t="s">
        <v>2</v>
      </c>
      <c r="D430" s="11" t="s">
        <v>3</v>
      </c>
      <c r="E430" s="11" t="s">
        <v>4</v>
      </c>
      <c r="F430" s="12" t="str">
        <f>$F$3</f>
        <v>Pomona Choice</v>
      </c>
      <c r="G430" s="13" t="str">
        <f>$G$3</f>
        <v>Pomona Choice 100
100% Renewable</v>
      </c>
    </row>
    <row r="431" spans="2:8" x14ac:dyDescent="0.4">
      <c r="B431" s="14" t="s">
        <v>7</v>
      </c>
      <c r="C431" s="15">
        <f>HLOOKUP($B429,'[1]6-1-2021 SCE JRC Calculations'!$5:$14,4,0)</f>
        <v>8.2479999999999998E-2</v>
      </c>
      <c r="D431" s="15">
        <f>HLOOKUP($B429,'[1]6-1-2021 SCE JRC Calculations'!$17:$26,4,0)</f>
        <v>7.4450000000000002E-2</v>
      </c>
      <c r="E431" s="15">
        <f>HLOOKUP($B429,'[1]6-1-2021 SCE JRC Calculations'!$29:$38,4,0)</f>
        <v>6.6430000000000003E-2</v>
      </c>
      <c r="F431" s="15">
        <f ca="1">HLOOKUP($B429,'[1]6-1-2021 SCE JRC Calculations'!$44:$53,4,0)</f>
        <v>7.1059999999999998E-2</v>
      </c>
      <c r="G431" s="15">
        <f ca="1">HLOOKUP($B429,'[1]6-1-2021 SCE JRC Calculations'!$57:$68,4,0)</f>
        <v>7.5060000000000002E-2</v>
      </c>
    </row>
    <row r="432" spans="2:8" x14ac:dyDescent="0.4">
      <c r="B432" s="14" t="s">
        <v>8</v>
      </c>
      <c r="C432" s="15">
        <f>HLOOKUP($B429,'[1]6-1-2021 SCE JRC Calculations'!$5:$14,3,0)</f>
        <v>0.13050999999999999</v>
      </c>
      <c r="D432" s="15">
        <f>HLOOKUP($B429,'[1]6-1-2021 SCE JRC Calculations'!$17:$26,3,0)</f>
        <v>0.13050999999999999</v>
      </c>
      <c r="E432" s="15">
        <f>HLOOKUP($B429,'[1]6-1-2021 SCE JRC Calculations'!$29:$38,3,0)</f>
        <v>0.13050999999999999</v>
      </c>
      <c r="F432" s="15">
        <f ca="1">HLOOKUP($B429,'[1]6-1-2021 SCE JRC Calculations'!$44:$53,3,0)</f>
        <v>0.12471</v>
      </c>
      <c r="G432" s="15">
        <f ca="1">HLOOKUP($B429,'[1]6-1-2021 SCE JRC Calculations'!$57:$68,3,0)</f>
        <v>0.12471</v>
      </c>
    </row>
    <row r="433" spans="2:8" x14ac:dyDescent="0.4">
      <c r="B433" s="14" t="s">
        <v>9</v>
      </c>
      <c r="C433" s="15" t="s">
        <v>10</v>
      </c>
      <c r="D433" s="15">
        <f>HLOOKUP($B429,'[1]6-1-2021 SCE JRC Calculations'!$17:$26,5,0)</f>
        <v>9.8300000000000002E-3</v>
      </c>
      <c r="E433" s="15">
        <f>HLOOKUP($B429,'[1]6-1-2021 SCE JRC Calculations'!$29:$38,5,0)</f>
        <v>1.966E-2</v>
      </c>
      <c r="F433" s="15">
        <f ca="1">HLOOKUP($B429,'[1]6-1-2021 SCE JRC Calculations'!$44:$53,5,0)</f>
        <v>2.64E-2</v>
      </c>
      <c r="G433" s="15">
        <f ca="1">HLOOKUP($B429,'[1]6-1-2021 SCE JRC Calculations'!$57:$68,5,0)</f>
        <v>2.64E-2</v>
      </c>
    </row>
    <row r="434" spans="2:8" x14ac:dyDescent="0.4">
      <c r="B434" s="14" t="s">
        <v>11</v>
      </c>
      <c r="C434" s="15">
        <f>HLOOKUP($B429,'[1]6-1-2021 SCE JRC Calculations'!$5:$14,6,0)</f>
        <v>0.21298999999999998</v>
      </c>
      <c r="D434" s="15">
        <f>HLOOKUP($B429,'[1]6-1-2021 SCE JRC Calculations'!$17:$26,6,0)</f>
        <v>0.21478999999999998</v>
      </c>
      <c r="E434" s="15">
        <f>HLOOKUP($B429,'[1]6-1-2021 SCE JRC Calculations'!$29:$38,6,0)</f>
        <v>0.21660000000000001</v>
      </c>
      <c r="F434" s="15">
        <f ca="1">HLOOKUP($B429,'[1]6-1-2021 SCE JRC Calculations'!$44:$53,6,0)</f>
        <v>0.22217000000000001</v>
      </c>
      <c r="G434" s="15">
        <f ca="1">HLOOKUP($B429,'[1]6-1-2021 SCE JRC Calculations'!$57:$68,6,0)</f>
        <v>0.22617000000000001</v>
      </c>
    </row>
    <row r="435" spans="2:8" x14ac:dyDescent="0.4">
      <c r="B435" s="17" t="s">
        <v>13</v>
      </c>
      <c r="C435" s="18">
        <f>HLOOKUP($B429,'[1]6-1-2021 SCE JRC Calculations'!$5:$14,7,0)</f>
        <v>2293.2600000000002</v>
      </c>
      <c r="D435" s="18">
        <f>HLOOKUP($B429,'[1]6-1-2021 SCE JRC Calculations'!$17:$26,7,0)</f>
        <v>2312.64</v>
      </c>
      <c r="E435" s="18">
        <f>HLOOKUP($B429,'[1]6-1-2021 SCE JRC Calculations'!$29:$38,7,0)</f>
        <v>2332.13</v>
      </c>
      <c r="F435" s="18">
        <f ca="1">HLOOKUP($B429,'[1]6-1-2021 SCE JRC Calculations'!$44:$53,7,0)</f>
        <v>2392.1</v>
      </c>
      <c r="G435" s="18">
        <f ca="1">HLOOKUP($B429,'[1]6-1-2021 SCE JRC Calculations'!$57:$68,7,0)</f>
        <v>2435.17</v>
      </c>
      <c r="H435" s="19"/>
    </row>
    <row r="436" spans="2:8" x14ac:dyDescent="0.4">
      <c r="B436" s="20" t="str">
        <f>IF(HLOOKUP(B429,'[1]6-1-2021 SCE JRC Calculations'!$5:$14,10,0)="","Monthly Usage: "&amp;HLOOKUP(B429,'[1]6-1-2021 SCE JRC Calculations'!$5:$14,9,0)&amp;"kWh","Monthly Usage: "&amp;HLOOKUP(B429,'[1]6-1-2021 SCE JRC Calculations'!$5:$14,9,0)&amp;"kWh  "&amp;"Monthly Demand: "&amp;HLOOKUP(B429,'[1]6-1-2021 SCE JRC Calculations'!$5:$14,10,0)&amp;"kWh")</f>
        <v>Monthly Usage: 10767kWh  Monthly Demand: 24kWh</v>
      </c>
      <c r="C436" s="23"/>
      <c r="D436" s="23"/>
      <c r="E436" s="23"/>
      <c r="F436" s="21"/>
      <c r="G436" s="22"/>
    </row>
    <row r="437" spans="2:8" x14ac:dyDescent="0.4">
      <c r="B437" s="20" t="str">
        <f>$B$11</f>
        <v>Rates are current as of October 1, 2021</v>
      </c>
      <c r="C437" s="23"/>
      <c r="D437" s="23"/>
      <c r="E437" s="23"/>
      <c r="F437" s="21"/>
      <c r="G437" s="22"/>
    </row>
    <row r="438" spans="2:8" ht="14.5" customHeight="1" x14ac:dyDescent="0.4">
      <c r="B438" s="24" t="s">
        <v>75</v>
      </c>
      <c r="C438" s="25"/>
      <c r="D438" s="25"/>
      <c r="E438" s="25"/>
      <c r="F438" s="25"/>
      <c r="G438" s="26"/>
    </row>
    <row r="439" spans="2:8" x14ac:dyDescent="0.4">
      <c r="B439" s="24"/>
      <c r="C439" s="25"/>
      <c r="D439" s="25"/>
      <c r="E439" s="25"/>
      <c r="F439" s="25"/>
      <c r="G439" s="26"/>
    </row>
    <row r="440" spans="2:8" x14ac:dyDescent="0.4">
      <c r="B440" s="24"/>
      <c r="C440" s="25"/>
      <c r="D440" s="25"/>
      <c r="E440" s="25"/>
      <c r="F440" s="25"/>
      <c r="G440" s="26"/>
    </row>
    <row r="441" spans="2:8" ht="15" thickBot="1" x14ac:dyDescent="0.45">
      <c r="B441" s="27"/>
      <c r="C441" s="28"/>
      <c r="D441" s="28"/>
      <c r="E441" s="28"/>
      <c r="F441" s="28"/>
      <c r="G441" s="29"/>
    </row>
    <row r="442" spans="2:8" ht="15" hidden="1" thickBot="1" x14ac:dyDescent="0.45">
      <c r="B442" s="30" t="s">
        <v>57</v>
      </c>
      <c r="C442" s="31"/>
      <c r="D442" s="31"/>
      <c r="E442" s="31"/>
      <c r="F442" s="31"/>
      <c r="G442" s="32"/>
    </row>
    <row r="443" spans="2:8" ht="15" hidden="1" thickBot="1" x14ac:dyDescent="0.45">
      <c r="B443" s="5" t="s">
        <v>76</v>
      </c>
      <c r="C443" s="6"/>
      <c r="D443" s="6"/>
      <c r="E443" s="6"/>
      <c r="F443" s="7"/>
      <c r="G443" s="8"/>
    </row>
    <row r="444" spans="2:8" ht="26.15" hidden="1" thickBot="1" x14ac:dyDescent="0.45">
      <c r="B444" s="9" t="str">
        <f>"2021 Schedule "&amp; B443</f>
        <v>2021 Schedule TOU-GS-2-R</v>
      </c>
      <c r="C444" s="10" t="s">
        <v>2</v>
      </c>
      <c r="D444" s="11" t="s">
        <v>3</v>
      </c>
      <c r="E444" s="11" t="s">
        <v>4</v>
      </c>
      <c r="F444" s="12" t="str">
        <f>$F$3</f>
        <v>Pomona Choice</v>
      </c>
      <c r="G444" s="13" t="str">
        <f>$G$3</f>
        <v>Pomona Choice 100
100% Renewable</v>
      </c>
    </row>
    <row r="445" spans="2:8" ht="15" hidden="1" thickBot="1" x14ac:dyDescent="0.45">
      <c r="B445" s="14" t="s">
        <v>7</v>
      </c>
      <c r="C445" s="15" t="e">
        <f>HLOOKUP($B443,'[1]6-1-2021 SCE JRC Calculations'!$5:$14,4,0)</f>
        <v>#N/A</v>
      </c>
      <c r="D445" s="15" t="e">
        <f>HLOOKUP($B443,'[1]6-1-2021 SCE JRC Calculations'!$17:$26,4,0)</f>
        <v>#N/A</v>
      </c>
      <c r="E445" s="15" t="e">
        <f>HLOOKUP($B443,'[1]6-1-2021 SCE JRC Calculations'!$29:$38,4,0)</f>
        <v>#N/A</v>
      </c>
      <c r="F445" s="15" t="e">
        <f>HLOOKUP($B443,'[1]6-1-2021 SCE JRC Calculations'!$44:$53,4,0)</f>
        <v>#N/A</v>
      </c>
      <c r="G445" s="15" t="e">
        <f>HLOOKUP($B443,'[1]6-1-2021 SCE JRC Calculations'!$57:$68,4,0)</f>
        <v>#N/A</v>
      </c>
    </row>
    <row r="446" spans="2:8" ht="15" hidden="1" thickBot="1" x14ac:dyDescent="0.45">
      <c r="B446" s="14" t="s">
        <v>8</v>
      </c>
      <c r="C446" s="15" t="e">
        <f>HLOOKUP($B443,'[1]6-1-2021 SCE JRC Calculations'!$5:$14,3,0)</f>
        <v>#N/A</v>
      </c>
      <c r="D446" s="15" t="e">
        <f>HLOOKUP($B443,'[1]6-1-2021 SCE JRC Calculations'!$17:$26,3,0)</f>
        <v>#N/A</v>
      </c>
      <c r="E446" s="15" t="e">
        <f>HLOOKUP($B443,'[1]6-1-2021 SCE JRC Calculations'!$29:$38,3,0)</f>
        <v>#N/A</v>
      </c>
      <c r="F446" s="15" t="e">
        <f>HLOOKUP($B443,'[1]6-1-2021 SCE JRC Calculations'!$44:$53,3,0)</f>
        <v>#N/A</v>
      </c>
      <c r="G446" s="15" t="e">
        <f>HLOOKUP($B443,'[1]6-1-2021 SCE JRC Calculations'!$57:$68,3,0)</f>
        <v>#N/A</v>
      </c>
    </row>
    <row r="447" spans="2:8" ht="15" hidden="1" thickBot="1" x14ac:dyDescent="0.45">
      <c r="B447" s="14" t="s">
        <v>9</v>
      </c>
      <c r="C447" s="15" t="s">
        <v>10</v>
      </c>
      <c r="D447" s="15" t="e">
        <f>HLOOKUP($B443,'[1]6-1-2021 SCE JRC Calculations'!$17:$26,5,0)</f>
        <v>#N/A</v>
      </c>
      <c r="E447" s="15" t="e">
        <f>HLOOKUP($B443,'[1]6-1-2021 SCE JRC Calculations'!$29:$38,5,0)</f>
        <v>#N/A</v>
      </c>
      <c r="F447" s="15" t="e">
        <f>HLOOKUP($B443,'[1]6-1-2021 SCE JRC Calculations'!$44:$53,5,0)</f>
        <v>#N/A</v>
      </c>
      <c r="G447" s="15" t="e">
        <f>HLOOKUP($B443,'[1]6-1-2021 SCE JRC Calculations'!$57:$68,5,0)</f>
        <v>#N/A</v>
      </c>
    </row>
    <row r="448" spans="2:8" ht="15" hidden="1" thickBot="1" x14ac:dyDescent="0.45">
      <c r="B448" s="14" t="s">
        <v>11</v>
      </c>
      <c r="C448" s="15" t="e">
        <f>HLOOKUP($B443,'[1]6-1-2021 SCE JRC Calculations'!$5:$14,6,0)</f>
        <v>#N/A</v>
      </c>
      <c r="D448" s="15" t="e">
        <f>HLOOKUP($B443,'[1]6-1-2021 SCE JRC Calculations'!$17:$26,6,0)</f>
        <v>#N/A</v>
      </c>
      <c r="E448" s="15" t="e">
        <f>HLOOKUP($B443,'[1]6-1-2021 SCE JRC Calculations'!$29:$38,6,0)</f>
        <v>#N/A</v>
      </c>
      <c r="F448" s="15" t="e">
        <f>HLOOKUP($B443,'[1]6-1-2021 SCE JRC Calculations'!$44:$53,6,0)</f>
        <v>#N/A</v>
      </c>
      <c r="G448" s="15" t="e">
        <f>HLOOKUP($B443,'[1]6-1-2021 SCE JRC Calculations'!$57:$68,6,0)</f>
        <v>#N/A</v>
      </c>
    </row>
    <row r="449" spans="2:7" ht="15" hidden="1" thickBot="1" x14ac:dyDescent="0.45">
      <c r="B449" s="17" t="s">
        <v>13</v>
      </c>
      <c r="C449" s="18" t="e">
        <f>HLOOKUP($B443,'[1]6-1-2021 SCE JRC Calculations'!$5:$14,7,0)</f>
        <v>#N/A</v>
      </c>
      <c r="D449" s="18" t="e">
        <f>HLOOKUP($B443,'[1]6-1-2021 SCE JRC Calculations'!$17:$26,7,0)</f>
        <v>#N/A</v>
      </c>
      <c r="E449" s="18" t="e">
        <f>HLOOKUP($B443,'[1]6-1-2021 SCE JRC Calculations'!$29:$38,7,0)</f>
        <v>#N/A</v>
      </c>
      <c r="F449" s="18" t="e">
        <f>HLOOKUP($B443,'[1]6-1-2021 SCE JRC Calculations'!$44:$53,7,0)</f>
        <v>#N/A</v>
      </c>
      <c r="G449" s="18" t="e">
        <f>HLOOKUP($B443,'[1]6-1-2021 SCE JRC Calculations'!$57:$68,7,0)</f>
        <v>#N/A</v>
      </c>
    </row>
    <row r="450" spans="2:7" ht="15" hidden="1" thickBot="1" x14ac:dyDescent="0.45">
      <c r="B450" s="20" t="e">
        <f>IF(HLOOKUP(B443,'[1]6-1-2021 SCE JRC Calculations'!$5:$14,10,0)="","Monthly Usage: "&amp;HLOOKUP(B443,'[1]6-1-2021 SCE JRC Calculations'!$5:$14,9,0)&amp;"kWh","Monthly Usage: "&amp;HLOOKUP(B443,'[1]6-1-2021 SCE JRC Calculations'!$5:$14,9,0)&amp;"kWh  "&amp;"Monthly Demand: "&amp;HLOOKUP(B443,'[1]6-1-2021 SCE JRC Calculations'!$5:$14,10,0)&amp;"kWh")</f>
        <v>#N/A</v>
      </c>
      <c r="C450" s="23"/>
      <c r="D450" s="23"/>
      <c r="E450" s="23"/>
      <c r="F450" s="21"/>
      <c r="G450" s="22"/>
    </row>
    <row r="451" spans="2:7" ht="15" hidden="1" thickBot="1" x14ac:dyDescent="0.45">
      <c r="B451" s="20" t="str">
        <f>$B$11</f>
        <v>Rates are current as of October 1, 2021</v>
      </c>
      <c r="C451" s="23"/>
      <c r="D451" s="23"/>
      <c r="E451" s="23"/>
      <c r="F451" s="21"/>
      <c r="G451" s="22"/>
    </row>
    <row r="452" spans="2:7" ht="14.5" hidden="1" customHeight="1" x14ac:dyDescent="0.4">
      <c r="B452" s="24" t="s">
        <v>77</v>
      </c>
      <c r="C452" s="25"/>
      <c r="D452" s="25"/>
      <c r="E452" s="25"/>
      <c r="F452" s="25"/>
      <c r="G452" s="26"/>
    </row>
    <row r="453" spans="2:7" ht="15" hidden="1" thickBot="1" x14ac:dyDescent="0.45">
      <c r="B453" s="24"/>
      <c r="C453" s="25"/>
      <c r="D453" s="25"/>
      <c r="E453" s="25"/>
      <c r="F453" s="25"/>
      <c r="G453" s="26"/>
    </row>
    <row r="454" spans="2:7" ht="15" hidden="1" thickBot="1" x14ac:dyDescent="0.45">
      <c r="B454" s="24"/>
      <c r="C454" s="25"/>
      <c r="D454" s="25"/>
      <c r="E454" s="25"/>
      <c r="F454" s="25"/>
      <c r="G454" s="26"/>
    </row>
    <row r="455" spans="2:7" ht="15" hidden="1" thickBot="1" x14ac:dyDescent="0.45">
      <c r="B455" s="27"/>
      <c r="C455" s="28"/>
      <c r="D455" s="28"/>
      <c r="E455" s="28"/>
      <c r="F455" s="28"/>
      <c r="G455" s="29"/>
    </row>
    <row r="456" spans="2:7" ht="15" hidden="1" thickBot="1" x14ac:dyDescent="0.45">
      <c r="B456" s="30" t="s">
        <v>57</v>
      </c>
      <c r="C456" s="31"/>
      <c r="D456" s="31"/>
      <c r="E456" s="31"/>
      <c r="F456" s="31"/>
      <c r="G456" s="32"/>
    </row>
    <row r="457" spans="2:7" ht="15" hidden="1" thickBot="1" x14ac:dyDescent="0.45">
      <c r="B457" s="5" t="s">
        <v>78</v>
      </c>
      <c r="C457" s="6"/>
      <c r="D457" s="6"/>
      <c r="E457" s="6"/>
      <c r="F457" s="7"/>
      <c r="G457" s="8"/>
    </row>
    <row r="458" spans="2:7" ht="26.15" hidden="1" thickBot="1" x14ac:dyDescent="0.45">
      <c r="B458" s="9" t="str">
        <f>"2021 Schedule "&amp; B457</f>
        <v>2021 Schedule TOU-GS-2-D-PRI</v>
      </c>
      <c r="C458" s="10" t="s">
        <v>2</v>
      </c>
      <c r="D458" s="11" t="s">
        <v>3</v>
      </c>
      <c r="E458" s="11" t="s">
        <v>4</v>
      </c>
      <c r="F458" s="12" t="str">
        <f>$F$3</f>
        <v>Pomona Choice</v>
      </c>
      <c r="G458" s="13" t="str">
        <f>$G$3</f>
        <v>Pomona Choice 100
100% Renewable</v>
      </c>
    </row>
    <row r="459" spans="2:7" ht="15" hidden="1" thickBot="1" x14ac:dyDescent="0.45">
      <c r="B459" s="14" t="s">
        <v>7</v>
      </c>
      <c r="C459" s="15" t="e">
        <f>HLOOKUP($B457,'[1]6-1-2021 SCE JRC Calculations'!$5:$14,4,0)</f>
        <v>#N/A</v>
      </c>
      <c r="D459" s="15" t="e">
        <f>HLOOKUP($B457,'[1]6-1-2021 SCE JRC Calculations'!$17:$26,4,0)</f>
        <v>#N/A</v>
      </c>
      <c r="E459" s="15" t="e">
        <f>HLOOKUP($B457,'[1]6-1-2021 SCE JRC Calculations'!$29:$38,4,0)</f>
        <v>#N/A</v>
      </c>
      <c r="F459" s="15" t="e">
        <f>HLOOKUP($B457,'[1]6-1-2021 SCE JRC Calculations'!$44:$53,4,0)</f>
        <v>#N/A</v>
      </c>
      <c r="G459" s="15" t="e">
        <f>HLOOKUP($B457,'[1]6-1-2021 SCE JRC Calculations'!$57:$68,4,0)</f>
        <v>#N/A</v>
      </c>
    </row>
    <row r="460" spans="2:7" ht="15" hidden="1" thickBot="1" x14ac:dyDescent="0.45">
      <c r="B460" s="14" t="s">
        <v>8</v>
      </c>
      <c r="C460" s="15" t="e">
        <f>HLOOKUP($B457,'[1]6-1-2021 SCE JRC Calculations'!$5:$14,3,0)</f>
        <v>#N/A</v>
      </c>
      <c r="D460" s="15" t="e">
        <f>HLOOKUP($B457,'[1]6-1-2021 SCE JRC Calculations'!$17:$26,3,0)</f>
        <v>#N/A</v>
      </c>
      <c r="E460" s="15" t="e">
        <f>HLOOKUP($B457,'[1]6-1-2021 SCE JRC Calculations'!$29:$38,3,0)</f>
        <v>#N/A</v>
      </c>
      <c r="F460" s="15" t="e">
        <f>HLOOKUP($B457,'[1]6-1-2021 SCE JRC Calculations'!$44:$53,3,0)</f>
        <v>#N/A</v>
      </c>
      <c r="G460" s="15" t="e">
        <f>HLOOKUP($B457,'[1]6-1-2021 SCE JRC Calculations'!$57:$68,3,0)</f>
        <v>#N/A</v>
      </c>
    </row>
    <row r="461" spans="2:7" ht="15" hidden="1" thickBot="1" x14ac:dyDescent="0.45">
      <c r="B461" s="14" t="s">
        <v>9</v>
      </c>
      <c r="C461" s="15" t="s">
        <v>10</v>
      </c>
      <c r="D461" s="15" t="e">
        <f>HLOOKUP($B457,'[1]6-1-2021 SCE JRC Calculations'!$17:$26,5,0)</f>
        <v>#N/A</v>
      </c>
      <c r="E461" s="15" t="e">
        <f>HLOOKUP($B457,'[1]6-1-2021 SCE JRC Calculations'!$29:$38,5,0)</f>
        <v>#N/A</v>
      </c>
      <c r="F461" s="15" t="e">
        <f>HLOOKUP($B457,'[1]6-1-2021 SCE JRC Calculations'!$44:$53,5,0)</f>
        <v>#N/A</v>
      </c>
      <c r="G461" s="15" t="e">
        <f>HLOOKUP($B457,'[1]6-1-2021 SCE JRC Calculations'!$57:$68,5,0)</f>
        <v>#N/A</v>
      </c>
    </row>
    <row r="462" spans="2:7" ht="15" hidden="1" thickBot="1" x14ac:dyDescent="0.45">
      <c r="B462" s="14" t="s">
        <v>11</v>
      </c>
      <c r="C462" s="15" t="e">
        <f>HLOOKUP($B457,'[1]6-1-2021 SCE JRC Calculations'!$5:$14,6,0)</f>
        <v>#N/A</v>
      </c>
      <c r="D462" s="15" t="e">
        <f>HLOOKUP($B457,'[1]6-1-2021 SCE JRC Calculations'!$17:$26,6,0)</f>
        <v>#N/A</v>
      </c>
      <c r="E462" s="15" t="e">
        <f>HLOOKUP($B457,'[1]6-1-2021 SCE JRC Calculations'!$29:$38,6,0)</f>
        <v>#N/A</v>
      </c>
      <c r="F462" s="15" t="e">
        <f>HLOOKUP($B457,'[1]6-1-2021 SCE JRC Calculations'!$44:$53,6,0)</f>
        <v>#N/A</v>
      </c>
      <c r="G462" s="15" t="e">
        <f>HLOOKUP($B457,'[1]6-1-2021 SCE JRC Calculations'!$57:$68,6,0)</f>
        <v>#N/A</v>
      </c>
    </row>
    <row r="463" spans="2:7" ht="15" hidden="1" thickBot="1" x14ac:dyDescent="0.45">
      <c r="B463" s="17" t="s">
        <v>13</v>
      </c>
      <c r="C463" s="18" t="e">
        <f>HLOOKUP($B457,'[1]6-1-2021 SCE JRC Calculations'!$5:$14,7,0)</f>
        <v>#N/A</v>
      </c>
      <c r="D463" s="18" t="e">
        <f>HLOOKUP($B457,'[1]6-1-2021 SCE JRC Calculations'!$17:$26,7,0)</f>
        <v>#N/A</v>
      </c>
      <c r="E463" s="18" t="e">
        <f>HLOOKUP($B457,'[1]6-1-2021 SCE JRC Calculations'!$29:$38,7,0)</f>
        <v>#N/A</v>
      </c>
      <c r="F463" s="18" t="e">
        <f>HLOOKUP($B457,'[1]6-1-2021 SCE JRC Calculations'!$44:$53,7,0)</f>
        <v>#N/A</v>
      </c>
      <c r="G463" s="18" t="e">
        <f>HLOOKUP($B457,'[1]6-1-2021 SCE JRC Calculations'!$57:$68,7,0)</f>
        <v>#N/A</v>
      </c>
    </row>
    <row r="464" spans="2:7" ht="15" hidden="1" thickBot="1" x14ac:dyDescent="0.45">
      <c r="B464" s="20" t="e">
        <f>IF(HLOOKUP(B457,'[1]6-1-2021 SCE JRC Calculations'!$5:$14,10,0)="","Monthly Usage: "&amp;HLOOKUP(B457,'[1]6-1-2021 SCE JRC Calculations'!$5:$14,9,0)&amp;"kWh","Monthly Usage: "&amp;HLOOKUP(B457,'[1]6-1-2021 SCE JRC Calculations'!$5:$14,9,0)&amp;"kWh  "&amp;"Monthly Demand: "&amp;HLOOKUP(B457,'[1]6-1-2021 SCE JRC Calculations'!$5:$14,10,0)&amp;"kWh")</f>
        <v>#N/A</v>
      </c>
      <c r="C464" s="23"/>
      <c r="D464" s="23"/>
      <c r="E464" s="23"/>
      <c r="F464" s="21"/>
      <c r="G464" s="22"/>
    </row>
    <row r="465" spans="2:7" ht="15" hidden="1" thickBot="1" x14ac:dyDescent="0.45">
      <c r="B465" s="20" t="str">
        <f>$B$11</f>
        <v>Rates are current as of October 1, 2021</v>
      </c>
      <c r="C465" s="23"/>
      <c r="D465" s="23"/>
      <c r="E465" s="23"/>
      <c r="F465" s="21"/>
      <c r="G465" s="22"/>
    </row>
    <row r="466" spans="2:7" ht="14.5" hidden="1" customHeight="1" x14ac:dyDescent="0.4">
      <c r="B466" s="24" t="s">
        <v>79</v>
      </c>
      <c r="C466" s="25"/>
      <c r="D466" s="25"/>
      <c r="E466" s="25"/>
      <c r="F466" s="25"/>
      <c r="G466" s="26"/>
    </row>
    <row r="467" spans="2:7" ht="15" hidden="1" thickBot="1" x14ac:dyDescent="0.45">
      <c r="B467" s="24"/>
      <c r="C467" s="25"/>
      <c r="D467" s="25"/>
      <c r="E467" s="25"/>
      <c r="F467" s="25"/>
      <c r="G467" s="26"/>
    </row>
    <row r="468" spans="2:7" ht="15" hidden="1" thickBot="1" x14ac:dyDescent="0.45">
      <c r="B468" s="24"/>
      <c r="C468" s="25"/>
      <c r="D468" s="25"/>
      <c r="E468" s="25"/>
      <c r="F468" s="25"/>
      <c r="G468" s="26"/>
    </row>
    <row r="469" spans="2:7" ht="15" hidden="1" thickBot="1" x14ac:dyDescent="0.45">
      <c r="B469" s="27"/>
      <c r="C469" s="28"/>
      <c r="D469" s="28"/>
      <c r="E469" s="28"/>
      <c r="F469" s="28"/>
      <c r="G469" s="29"/>
    </row>
    <row r="470" spans="2:7" ht="15" hidden="1" thickBot="1" x14ac:dyDescent="0.45">
      <c r="B470" s="30" t="s">
        <v>57</v>
      </c>
      <c r="C470" s="31"/>
      <c r="D470" s="31"/>
      <c r="E470" s="31"/>
      <c r="F470" s="31"/>
      <c r="G470" s="32"/>
    </row>
    <row r="471" spans="2:7" ht="15" hidden="1" thickBot="1" x14ac:dyDescent="0.45">
      <c r="B471" s="5" t="s">
        <v>80</v>
      </c>
      <c r="C471" s="6"/>
      <c r="D471" s="6"/>
      <c r="E471" s="6"/>
      <c r="F471" s="7"/>
      <c r="G471" s="8"/>
    </row>
    <row r="472" spans="2:7" ht="26.15" hidden="1" thickBot="1" x14ac:dyDescent="0.45">
      <c r="B472" s="9" t="str">
        <f>"2021 Schedule "&amp; B471</f>
        <v>2021 Schedule TOU-EV-7-E</v>
      </c>
      <c r="C472" s="10" t="s">
        <v>2</v>
      </c>
      <c r="D472" s="11" t="s">
        <v>3</v>
      </c>
      <c r="E472" s="11" t="s">
        <v>4</v>
      </c>
      <c r="F472" s="12" t="str">
        <f>$F$3</f>
        <v>Pomona Choice</v>
      </c>
      <c r="G472" s="13" t="str">
        <f>$G$3</f>
        <v>Pomona Choice 100
100% Renewable</v>
      </c>
    </row>
    <row r="473" spans="2:7" ht="15" hidden="1" thickBot="1" x14ac:dyDescent="0.45">
      <c r="B473" s="14" t="s">
        <v>7</v>
      </c>
      <c r="C473" s="15" t="e">
        <f>HLOOKUP($B471,'[1]6-1-2021 SCE JRC Calculations'!$5:$14,4,0)</f>
        <v>#N/A</v>
      </c>
      <c r="D473" s="15" t="e">
        <f>HLOOKUP($B471,'[1]6-1-2021 SCE JRC Calculations'!$17:$26,4,0)</f>
        <v>#N/A</v>
      </c>
      <c r="E473" s="15" t="e">
        <f>HLOOKUP($B471,'[1]6-1-2021 SCE JRC Calculations'!$29:$38,4,0)</f>
        <v>#N/A</v>
      </c>
      <c r="F473" s="15" t="e">
        <f>HLOOKUP($B471,'[1]6-1-2021 SCE JRC Calculations'!$44:$53,4,0)</f>
        <v>#N/A</v>
      </c>
      <c r="G473" s="15" t="e">
        <f>HLOOKUP($B471,'[1]6-1-2021 SCE JRC Calculations'!$57:$68,4,0)</f>
        <v>#N/A</v>
      </c>
    </row>
    <row r="474" spans="2:7" ht="15" hidden="1" thickBot="1" x14ac:dyDescent="0.45">
      <c r="B474" s="14" t="s">
        <v>8</v>
      </c>
      <c r="C474" s="15" t="e">
        <f>HLOOKUP($B471,'[1]6-1-2021 SCE JRC Calculations'!$5:$14,3,0)</f>
        <v>#N/A</v>
      </c>
      <c r="D474" s="15" t="e">
        <f>HLOOKUP($B471,'[1]6-1-2021 SCE JRC Calculations'!$17:$26,3,0)</f>
        <v>#N/A</v>
      </c>
      <c r="E474" s="15" t="e">
        <f>HLOOKUP($B471,'[1]6-1-2021 SCE JRC Calculations'!$29:$38,3,0)</f>
        <v>#N/A</v>
      </c>
      <c r="F474" s="15" t="e">
        <f>HLOOKUP($B471,'[1]6-1-2021 SCE JRC Calculations'!$44:$53,3,0)</f>
        <v>#N/A</v>
      </c>
      <c r="G474" s="15" t="e">
        <f>HLOOKUP($B471,'[1]6-1-2021 SCE JRC Calculations'!$57:$68,3,0)</f>
        <v>#N/A</v>
      </c>
    </row>
    <row r="475" spans="2:7" ht="15" hidden="1" thickBot="1" x14ac:dyDescent="0.45">
      <c r="B475" s="14" t="s">
        <v>9</v>
      </c>
      <c r="C475" s="15" t="s">
        <v>10</v>
      </c>
      <c r="D475" s="15" t="e">
        <f>HLOOKUP($B471,'[1]6-1-2021 SCE JRC Calculations'!$17:$26,5,0)</f>
        <v>#N/A</v>
      </c>
      <c r="E475" s="15" t="e">
        <f>HLOOKUP($B471,'[1]6-1-2021 SCE JRC Calculations'!$29:$38,5,0)</f>
        <v>#N/A</v>
      </c>
      <c r="F475" s="15" t="e">
        <f>HLOOKUP($B471,'[1]6-1-2021 SCE JRC Calculations'!$44:$53,5,0)</f>
        <v>#N/A</v>
      </c>
      <c r="G475" s="15" t="e">
        <f>HLOOKUP($B471,'[1]6-1-2021 SCE JRC Calculations'!$57:$68,5,0)</f>
        <v>#N/A</v>
      </c>
    </row>
    <row r="476" spans="2:7" ht="15" hidden="1" thickBot="1" x14ac:dyDescent="0.45">
      <c r="B476" s="14" t="s">
        <v>11</v>
      </c>
      <c r="C476" s="15" t="e">
        <f>HLOOKUP($B471,'[1]6-1-2021 SCE JRC Calculations'!$5:$14,6,0)</f>
        <v>#N/A</v>
      </c>
      <c r="D476" s="15" t="e">
        <f>HLOOKUP($B471,'[1]6-1-2021 SCE JRC Calculations'!$17:$26,6,0)</f>
        <v>#N/A</v>
      </c>
      <c r="E476" s="15" t="e">
        <f>HLOOKUP($B471,'[1]6-1-2021 SCE JRC Calculations'!$29:$38,6,0)</f>
        <v>#N/A</v>
      </c>
      <c r="F476" s="15" t="e">
        <f>HLOOKUP($B471,'[1]6-1-2021 SCE JRC Calculations'!$44:$53,6,0)</f>
        <v>#N/A</v>
      </c>
      <c r="G476" s="15" t="e">
        <f>HLOOKUP($B471,'[1]6-1-2021 SCE JRC Calculations'!$57:$68,6,0)</f>
        <v>#N/A</v>
      </c>
    </row>
    <row r="477" spans="2:7" ht="15" hidden="1" thickBot="1" x14ac:dyDescent="0.45">
      <c r="B477" s="17" t="s">
        <v>13</v>
      </c>
      <c r="C477" s="18" t="e">
        <f>HLOOKUP($B471,'[1]6-1-2021 SCE JRC Calculations'!$5:$14,7,0)</f>
        <v>#N/A</v>
      </c>
      <c r="D477" s="18" t="e">
        <f>HLOOKUP($B471,'[1]6-1-2021 SCE JRC Calculations'!$17:$26,7,0)</f>
        <v>#N/A</v>
      </c>
      <c r="E477" s="18" t="e">
        <f>HLOOKUP($B471,'[1]6-1-2021 SCE JRC Calculations'!$29:$38,7,0)</f>
        <v>#N/A</v>
      </c>
      <c r="F477" s="18" t="e">
        <f>HLOOKUP($B471,'[1]6-1-2021 SCE JRC Calculations'!$44:$53,7,0)</f>
        <v>#N/A</v>
      </c>
      <c r="G477" s="18" t="e">
        <f>HLOOKUP($B471,'[1]6-1-2021 SCE JRC Calculations'!$57:$68,7,0)</f>
        <v>#N/A</v>
      </c>
    </row>
    <row r="478" spans="2:7" ht="15" hidden="1" thickBot="1" x14ac:dyDescent="0.45">
      <c r="B478" s="20" t="e">
        <f>IF(HLOOKUP(B471,'[1]6-1-2021 SCE JRC Calculations'!$5:$14,10,0)="","Monthly Usage: "&amp;HLOOKUP(B471,'[1]6-1-2021 SCE JRC Calculations'!$5:$14,9,0)&amp;"kWh","Monthly Usage: "&amp;HLOOKUP(B471,'[1]6-1-2021 SCE JRC Calculations'!$5:$14,9,0)&amp;"kWh  "&amp;"Monthly Demand: "&amp;HLOOKUP(B471,'[1]6-1-2021 SCE JRC Calculations'!$5:$14,10,0)&amp;"kWh")</f>
        <v>#N/A</v>
      </c>
      <c r="C478" s="23"/>
      <c r="D478" s="23"/>
      <c r="E478" s="23"/>
      <c r="F478" s="21"/>
      <c r="G478" s="22"/>
    </row>
    <row r="479" spans="2:7" ht="15" hidden="1" thickBot="1" x14ac:dyDescent="0.45">
      <c r="B479" s="20" t="str">
        <f>$B$11</f>
        <v>Rates are current as of October 1, 2021</v>
      </c>
      <c r="C479" s="23"/>
      <c r="D479" s="23"/>
      <c r="E479" s="23"/>
      <c r="F479" s="21"/>
      <c r="G479" s="22"/>
    </row>
    <row r="480" spans="2:7" ht="14.5" hidden="1" customHeight="1" x14ac:dyDescent="0.4">
      <c r="B480" s="24" t="s">
        <v>81</v>
      </c>
      <c r="C480" s="25"/>
      <c r="D480" s="25"/>
      <c r="E480" s="25"/>
      <c r="F480" s="25"/>
      <c r="G480" s="26"/>
    </row>
    <row r="481" spans="2:7" ht="15" hidden="1" thickBot="1" x14ac:dyDescent="0.45">
      <c r="B481" s="24"/>
      <c r="C481" s="25"/>
      <c r="D481" s="25"/>
      <c r="E481" s="25"/>
      <c r="F481" s="25"/>
      <c r="G481" s="26"/>
    </row>
    <row r="482" spans="2:7" ht="15" hidden="1" thickBot="1" x14ac:dyDescent="0.45">
      <c r="B482" s="24"/>
      <c r="C482" s="25"/>
      <c r="D482" s="25"/>
      <c r="E482" s="25"/>
      <c r="F482" s="25"/>
      <c r="G482" s="26"/>
    </row>
    <row r="483" spans="2:7" ht="15" hidden="1" thickBot="1" x14ac:dyDescent="0.45">
      <c r="B483" s="27"/>
      <c r="C483" s="28"/>
      <c r="D483" s="28"/>
      <c r="E483" s="28"/>
      <c r="F483" s="28"/>
      <c r="G483" s="29"/>
    </row>
    <row r="484" spans="2:7" ht="15" hidden="1" thickBot="1" x14ac:dyDescent="0.45">
      <c r="B484" s="30" t="s">
        <v>57</v>
      </c>
      <c r="C484" s="31"/>
      <c r="D484" s="31"/>
      <c r="E484" s="31"/>
      <c r="F484" s="31"/>
      <c r="G484" s="32"/>
    </row>
    <row r="485" spans="2:7" ht="15" hidden="1" thickBot="1" x14ac:dyDescent="0.45">
      <c r="B485" s="5" t="s">
        <v>82</v>
      </c>
      <c r="C485" s="6"/>
      <c r="D485" s="6"/>
      <c r="E485" s="6"/>
      <c r="F485" s="7"/>
      <c r="G485" s="8"/>
    </row>
    <row r="486" spans="2:7" ht="26.15" hidden="1" thickBot="1" x14ac:dyDescent="0.45">
      <c r="B486" s="9" t="str">
        <f>"2021 Schedule "&amp; B485</f>
        <v>2021 Schedule TOU-EV-8</v>
      </c>
      <c r="C486" s="10" t="s">
        <v>2</v>
      </c>
      <c r="D486" s="11" t="s">
        <v>3</v>
      </c>
      <c r="E486" s="11" t="s">
        <v>4</v>
      </c>
      <c r="F486" s="12" t="str">
        <f>$F$3</f>
        <v>Pomona Choice</v>
      </c>
      <c r="G486" s="13" t="str">
        <f>$G$3</f>
        <v>Pomona Choice 100
100% Renewable</v>
      </c>
    </row>
    <row r="487" spans="2:7" ht="15" hidden="1" thickBot="1" x14ac:dyDescent="0.45">
      <c r="B487" s="14" t="s">
        <v>7</v>
      </c>
      <c r="C487" s="15" t="e">
        <f>HLOOKUP($B485,'[1]6-1-2021 SCE JRC Calculations'!$5:$14,4,0)</f>
        <v>#N/A</v>
      </c>
      <c r="D487" s="15" t="e">
        <f>HLOOKUP($B485,'[1]6-1-2021 SCE JRC Calculations'!$17:$26,4,0)</f>
        <v>#N/A</v>
      </c>
      <c r="E487" s="15" t="e">
        <f>HLOOKUP($B485,'[1]6-1-2021 SCE JRC Calculations'!$29:$38,4,0)</f>
        <v>#N/A</v>
      </c>
      <c r="F487" s="15" t="e">
        <f>HLOOKUP($B485,'[1]6-1-2021 SCE JRC Calculations'!$44:$53,4,0)</f>
        <v>#N/A</v>
      </c>
      <c r="G487" s="15" t="e">
        <f>HLOOKUP($B485,'[1]6-1-2021 SCE JRC Calculations'!$57:$68,4,0)</f>
        <v>#N/A</v>
      </c>
    </row>
    <row r="488" spans="2:7" ht="15" hidden="1" thickBot="1" x14ac:dyDescent="0.45">
      <c r="B488" s="14" t="s">
        <v>8</v>
      </c>
      <c r="C488" s="15" t="e">
        <f>HLOOKUP($B485,'[1]6-1-2021 SCE JRC Calculations'!$5:$14,3,0)</f>
        <v>#N/A</v>
      </c>
      <c r="D488" s="15" t="e">
        <f>HLOOKUP($B485,'[1]6-1-2021 SCE JRC Calculations'!$17:$26,3,0)</f>
        <v>#N/A</v>
      </c>
      <c r="E488" s="15" t="e">
        <f>HLOOKUP($B485,'[1]6-1-2021 SCE JRC Calculations'!$29:$38,3,0)</f>
        <v>#N/A</v>
      </c>
      <c r="F488" s="15" t="e">
        <f>HLOOKUP($B485,'[1]6-1-2021 SCE JRC Calculations'!$44:$53,3,0)</f>
        <v>#N/A</v>
      </c>
      <c r="G488" s="15" t="e">
        <f>HLOOKUP($B485,'[1]6-1-2021 SCE JRC Calculations'!$57:$68,3,0)</f>
        <v>#N/A</v>
      </c>
    </row>
    <row r="489" spans="2:7" ht="15" hidden="1" thickBot="1" x14ac:dyDescent="0.45">
      <c r="B489" s="14" t="s">
        <v>9</v>
      </c>
      <c r="C489" s="15" t="s">
        <v>10</v>
      </c>
      <c r="D489" s="15" t="e">
        <f>HLOOKUP($B485,'[1]6-1-2021 SCE JRC Calculations'!$17:$26,5,0)</f>
        <v>#N/A</v>
      </c>
      <c r="E489" s="15" t="e">
        <f>HLOOKUP($B485,'[1]6-1-2021 SCE JRC Calculations'!$29:$38,5,0)</f>
        <v>#N/A</v>
      </c>
      <c r="F489" s="15" t="e">
        <f>HLOOKUP($B485,'[1]6-1-2021 SCE JRC Calculations'!$44:$53,5,0)</f>
        <v>#N/A</v>
      </c>
      <c r="G489" s="15" t="e">
        <f>HLOOKUP($B485,'[1]6-1-2021 SCE JRC Calculations'!$57:$68,5,0)</f>
        <v>#N/A</v>
      </c>
    </row>
    <row r="490" spans="2:7" ht="15" hidden="1" thickBot="1" x14ac:dyDescent="0.45">
      <c r="B490" s="14" t="s">
        <v>11</v>
      </c>
      <c r="C490" s="15" t="e">
        <f>HLOOKUP($B485,'[1]6-1-2021 SCE JRC Calculations'!$5:$14,6,0)</f>
        <v>#N/A</v>
      </c>
      <c r="D490" s="15" t="e">
        <f>HLOOKUP($B485,'[1]6-1-2021 SCE JRC Calculations'!$17:$26,6,0)</f>
        <v>#N/A</v>
      </c>
      <c r="E490" s="15" t="e">
        <f>HLOOKUP($B485,'[1]6-1-2021 SCE JRC Calculations'!$29:$38,6,0)</f>
        <v>#N/A</v>
      </c>
      <c r="F490" s="15" t="e">
        <f>HLOOKUP($B485,'[1]6-1-2021 SCE JRC Calculations'!$44:$53,6,0)</f>
        <v>#N/A</v>
      </c>
      <c r="G490" s="15" t="e">
        <f>HLOOKUP($B485,'[1]6-1-2021 SCE JRC Calculations'!$57:$68,6,0)</f>
        <v>#N/A</v>
      </c>
    </row>
    <row r="491" spans="2:7" ht="15" hidden="1" thickBot="1" x14ac:dyDescent="0.45">
      <c r="B491" s="17" t="s">
        <v>13</v>
      </c>
      <c r="C491" s="18" t="e">
        <f>HLOOKUP($B485,'[1]6-1-2021 SCE JRC Calculations'!$5:$14,7,0)</f>
        <v>#N/A</v>
      </c>
      <c r="D491" s="18" t="e">
        <f>HLOOKUP($B485,'[1]6-1-2021 SCE JRC Calculations'!$17:$26,7,0)</f>
        <v>#N/A</v>
      </c>
      <c r="E491" s="18" t="e">
        <f>HLOOKUP($B485,'[1]6-1-2021 SCE JRC Calculations'!$29:$38,7,0)</f>
        <v>#N/A</v>
      </c>
      <c r="F491" s="18" t="e">
        <f>HLOOKUP($B485,'[1]6-1-2021 SCE JRC Calculations'!$44:$53,7,0)</f>
        <v>#N/A</v>
      </c>
      <c r="G491" s="18" t="e">
        <f>HLOOKUP($B485,'[1]6-1-2021 SCE JRC Calculations'!$57:$68,7,0)</f>
        <v>#N/A</v>
      </c>
    </row>
    <row r="492" spans="2:7" ht="15" hidden="1" thickBot="1" x14ac:dyDescent="0.45">
      <c r="B492" s="20" t="e">
        <f>IF(HLOOKUP(B485,'[1]6-1-2021 SCE JRC Calculations'!$5:$14,10,0)="","Monthly Usage: "&amp;HLOOKUP(B485,'[1]6-1-2021 SCE JRC Calculations'!$5:$14,9,0)&amp;"kWh","Monthly Usage: "&amp;HLOOKUP(B485,'[1]6-1-2021 SCE JRC Calculations'!$5:$14,9,0)&amp;"kWh  "&amp;"Monthly Demand: "&amp;HLOOKUP(B485,'[1]6-1-2021 SCE JRC Calculations'!$5:$14,10,0)&amp;"kWh")</f>
        <v>#N/A</v>
      </c>
      <c r="C492" s="23"/>
      <c r="D492" s="23"/>
      <c r="E492" s="23"/>
      <c r="F492" s="21"/>
      <c r="G492" s="22"/>
    </row>
    <row r="493" spans="2:7" ht="15" hidden="1" thickBot="1" x14ac:dyDescent="0.45">
      <c r="B493" s="20" t="str">
        <f>$B$11</f>
        <v>Rates are current as of October 1, 2021</v>
      </c>
      <c r="C493" s="23"/>
      <c r="D493" s="23"/>
      <c r="E493" s="23"/>
      <c r="F493" s="21"/>
      <c r="G493" s="22"/>
    </row>
    <row r="494" spans="2:7" ht="14.5" hidden="1" customHeight="1" x14ac:dyDescent="0.4">
      <c r="B494" s="24" t="s">
        <v>83</v>
      </c>
      <c r="C494" s="25"/>
      <c r="D494" s="25"/>
      <c r="E494" s="25"/>
      <c r="F494" s="25"/>
      <c r="G494" s="26"/>
    </row>
    <row r="495" spans="2:7" ht="15" hidden="1" thickBot="1" x14ac:dyDescent="0.45">
      <c r="B495" s="24"/>
      <c r="C495" s="25"/>
      <c r="D495" s="25"/>
      <c r="E495" s="25"/>
      <c r="F495" s="25"/>
      <c r="G495" s="26"/>
    </row>
    <row r="496" spans="2:7" ht="15" hidden="1" thickBot="1" x14ac:dyDescent="0.45">
      <c r="B496" s="24"/>
      <c r="C496" s="25"/>
      <c r="D496" s="25"/>
      <c r="E496" s="25"/>
      <c r="F496" s="25"/>
      <c r="G496" s="26"/>
    </row>
    <row r="497" spans="2:7" ht="15" hidden="1" thickBot="1" x14ac:dyDescent="0.45">
      <c r="B497" s="27"/>
      <c r="C497" s="28"/>
      <c r="D497" s="28"/>
      <c r="E497" s="28"/>
      <c r="F497" s="28"/>
      <c r="G497" s="29"/>
    </row>
    <row r="498" spans="2:7" ht="15" hidden="1" thickBot="1" x14ac:dyDescent="0.45">
      <c r="B498" s="30" t="s">
        <v>57</v>
      </c>
      <c r="C498" s="31"/>
      <c r="D498" s="31"/>
      <c r="E498" s="31"/>
      <c r="F498" s="31"/>
      <c r="G498" s="32"/>
    </row>
    <row r="499" spans="2:7" ht="15" hidden="1" thickBot="1" x14ac:dyDescent="0.45">
      <c r="B499" s="5" t="s">
        <v>84</v>
      </c>
      <c r="C499" s="6"/>
      <c r="D499" s="6"/>
      <c r="E499" s="6"/>
      <c r="F499" s="7"/>
      <c r="G499" s="8"/>
    </row>
    <row r="500" spans="2:7" ht="26.15" hidden="1" thickBot="1" x14ac:dyDescent="0.45">
      <c r="B500" s="9" t="str">
        <f>"2021 Schedule "&amp; B499</f>
        <v>2021 Schedule TOU-EV-9-PRI</v>
      </c>
      <c r="C500" s="10" t="s">
        <v>2</v>
      </c>
      <c r="D500" s="11" t="s">
        <v>3</v>
      </c>
      <c r="E500" s="11" t="s">
        <v>4</v>
      </c>
      <c r="F500" s="12" t="str">
        <f>$F$3</f>
        <v>Pomona Choice</v>
      </c>
      <c r="G500" s="13" t="str">
        <f>$G$3</f>
        <v>Pomona Choice 100
100% Renewable</v>
      </c>
    </row>
    <row r="501" spans="2:7" ht="15" hidden="1" thickBot="1" x14ac:dyDescent="0.45">
      <c r="B501" s="14" t="s">
        <v>7</v>
      </c>
      <c r="C501" s="15" t="e">
        <f>HLOOKUP($B499,'[1]6-1-2021 SCE JRC Calculations'!$5:$14,4,0)</f>
        <v>#N/A</v>
      </c>
      <c r="D501" s="15" t="e">
        <f>HLOOKUP($B499,'[1]6-1-2021 SCE JRC Calculations'!$17:$26,4,0)</f>
        <v>#N/A</v>
      </c>
      <c r="E501" s="15" t="e">
        <f>HLOOKUP($B499,'[1]6-1-2021 SCE JRC Calculations'!$29:$38,4,0)</f>
        <v>#N/A</v>
      </c>
      <c r="F501" s="15" t="e">
        <f>HLOOKUP($B499,'[1]6-1-2021 SCE JRC Calculations'!$44:$53,4,0)</f>
        <v>#N/A</v>
      </c>
      <c r="G501" s="15" t="e">
        <f>HLOOKUP($B499,'[1]6-1-2021 SCE JRC Calculations'!$57:$68,4,0)</f>
        <v>#N/A</v>
      </c>
    </row>
    <row r="502" spans="2:7" ht="15" hidden="1" thickBot="1" x14ac:dyDescent="0.45">
      <c r="B502" s="14" t="s">
        <v>8</v>
      </c>
      <c r="C502" s="15" t="e">
        <f>HLOOKUP($B499,'[1]6-1-2021 SCE JRC Calculations'!$5:$14,3,0)</f>
        <v>#N/A</v>
      </c>
      <c r="D502" s="15" t="e">
        <f>HLOOKUP($B499,'[1]6-1-2021 SCE JRC Calculations'!$17:$26,3,0)</f>
        <v>#N/A</v>
      </c>
      <c r="E502" s="15" t="e">
        <f>HLOOKUP($B499,'[1]6-1-2021 SCE JRC Calculations'!$29:$38,3,0)</f>
        <v>#N/A</v>
      </c>
      <c r="F502" s="15" t="e">
        <f>HLOOKUP($B499,'[1]6-1-2021 SCE JRC Calculations'!$44:$53,3,0)</f>
        <v>#N/A</v>
      </c>
      <c r="G502" s="15" t="e">
        <f>HLOOKUP($B499,'[1]6-1-2021 SCE JRC Calculations'!$57:$68,3,0)</f>
        <v>#N/A</v>
      </c>
    </row>
    <row r="503" spans="2:7" ht="15" hidden="1" thickBot="1" x14ac:dyDescent="0.45">
      <c r="B503" s="14" t="s">
        <v>9</v>
      </c>
      <c r="C503" s="15" t="s">
        <v>10</v>
      </c>
      <c r="D503" s="15" t="e">
        <f>HLOOKUP($B499,'[1]6-1-2021 SCE JRC Calculations'!$17:$26,5,0)</f>
        <v>#N/A</v>
      </c>
      <c r="E503" s="15" t="e">
        <f>HLOOKUP($B499,'[1]6-1-2021 SCE JRC Calculations'!$29:$38,5,0)</f>
        <v>#N/A</v>
      </c>
      <c r="F503" s="15" t="e">
        <f>HLOOKUP($B499,'[1]6-1-2021 SCE JRC Calculations'!$44:$53,5,0)</f>
        <v>#N/A</v>
      </c>
      <c r="G503" s="15" t="e">
        <f>HLOOKUP($B499,'[1]6-1-2021 SCE JRC Calculations'!$57:$68,5,0)</f>
        <v>#N/A</v>
      </c>
    </row>
    <row r="504" spans="2:7" ht="15" hidden="1" thickBot="1" x14ac:dyDescent="0.45">
      <c r="B504" s="14" t="s">
        <v>11</v>
      </c>
      <c r="C504" s="15" t="e">
        <f>HLOOKUP($B499,'[1]6-1-2021 SCE JRC Calculations'!$5:$14,6,0)</f>
        <v>#N/A</v>
      </c>
      <c r="D504" s="15" t="e">
        <f>HLOOKUP($B499,'[1]6-1-2021 SCE JRC Calculations'!$17:$26,6,0)</f>
        <v>#N/A</v>
      </c>
      <c r="E504" s="15" t="e">
        <f>HLOOKUP($B499,'[1]6-1-2021 SCE JRC Calculations'!$29:$38,6,0)</f>
        <v>#N/A</v>
      </c>
      <c r="F504" s="15" t="e">
        <f>HLOOKUP($B499,'[1]6-1-2021 SCE JRC Calculations'!$44:$53,6,0)</f>
        <v>#N/A</v>
      </c>
      <c r="G504" s="15" t="e">
        <f>HLOOKUP($B499,'[1]6-1-2021 SCE JRC Calculations'!$57:$68,6,0)</f>
        <v>#N/A</v>
      </c>
    </row>
    <row r="505" spans="2:7" ht="15" hidden="1" thickBot="1" x14ac:dyDescent="0.45">
      <c r="B505" s="17" t="s">
        <v>13</v>
      </c>
      <c r="C505" s="18" t="e">
        <f>HLOOKUP($B499,'[1]6-1-2021 SCE JRC Calculations'!$5:$14,7,0)</f>
        <v>#N/A</v>
      </c>
      <c r="D505" s="18" t="e">
        <f>HLOOKUP($B499,'[1]6-1-2021 SCE JRC Calculations'!$17:$26,7,0)</f>
        <v>#N/A</v>
      </c>
      <c r="E505" s="18" t="e">
        <f>HLOOKUP($B499,'[1]6-1-2021 SCE JRC Calculations'!$29:$38,7,0)</f>
        <v>#N/A</v>
      </c>
      <c r="F505" s="18" t="e">
        <f>HLOOKUP($B499,'[1]6-1-2021 SCE JRC Calculations'!$44:$53,7,0)</f>
        <v>#N/A</v>
      </c>
      <c r="G505" s="18" t="e">
        <f>HLOOKUP($B499,'[1]6-1-2021 SCE JRC Calculations'!$57:$68,7,0)</f>
        <v>#N/A</v>
      </c>
    </row>
    <row r="506" spans="2:7" ht="15" hidden="1" thickBot="1" x14ac:dyDescent="0.45">
      <c r="B506" s="20" t="e">
        <f>IF(HLOOKUP(B499,'[1]6-1-2021 SCE JRC Calculations'!$5:$14,10,0)="","Monthly Usage: "&amp;HLOOKUP(B499,'[1]6-1-2021 SCE JRC Calculations'!$5:$14,9,0)&amp;"kWh","Monthly Usage: "&amp;HLOOKUP(B499,'[1]6-1-2021 SCE JRC Calculations'!$5:$14,9,0)&amp;"kWh  "&amp;"Monthly Demand: "&amp;HLOOKUP(B499,'[1]6-1-2021 SCE JRC Calculations'!$5:$14,10,0)&amp;"kWh")</f>
        <v>#N/A</v>
      </c>
      <c r="C506" s="23"/>
      <c r="D506" s="23"/>
      <c r="E506" s="23"/>
      <c r="F506" s="21"/>
      <c r="G506" s="22"/>
    </row>
    <row r="507" spans="2:7" ht="15" hidden="1" thickBot="1" x14ac:dyDescent="0.45">
      <c r="B507" s="20" t="str">
        <f>$B$11</f>
        <v>Rates are current as of October 1, 2021</v>
      </c>
      <c r="C507" s="23"/>
      <c r="D507" s="23"/>
      <c r="E507" s="23"/>
      <c r="F507" s="21"/>
      <c r="G507" s="22"/>
    </row>
    <row r="508" spans="2:7" ht="14.5" hidden="1" customHeight="1" x14ac:dyDescent="0.4">
      <c r="B508" s="24" t="s">
        <v>85</v>
      </c>
      <c r="C508" s="25"/>
      <c r="D508" s="25"/>
      <c r="E508" s="25"/>
      <c r="F508" s="25"/>
      <c r="G508" s="26"/>
    </row>
    <row r="509" spans="2:7" ht="15" hidden="1" thickBot="1" x14ac:dyDescent="0.45">
      <c r="B509" s="24"/>
      <c r="C509" s="25"/>
      <c r="D509" s="25"/>
      <c r="E509" s="25"/>
      <c r="F509" s="25"/>
      <c r="G509" s="26"/>
    </row>
    <row r="510" spans="2:7" ht="15" hidden="1" thickBot="1" x14ac:dyDescent="0.45">
      <c r="B510" s="24"/>
      <c r="C510" s="25"/>
      <c r="D510" s="25"/>
      <c r="E510" s="25"/>
      <c r="F510" s="25"/>
      <c r="G510" s="26"/>
    </row>
    <row r="511" spans="2:7" ht="15" hidden="1" thickBot="1" x14ac:dyDescent="0.45">
      <c r="B511" s="27"/>
      <c r="C511" s="28"/>
      <c r="D511" s="28"/>
      <c r="E511" s="28"/>
      <c r="F511" s="28"/>
      <c r="G511" s="29"/>
    </row>
    <row r="512" spans="2:7" x14ac:dyDescent="0.4">
      <c r="B512" s="30" t="s">
        <v>57</v>
      </c>
      <c r="C512" s="31"/>
      <c r="D512" s="31"/>
      <c r="E512" s="31"/>
      <c r="F512" s="31"/>
      <c r="G512" s="32"/>
    </row>
    <row r="513" spans="2:8" x14ac:dyDescent="0.4">
      <c r="B513" s="5" t="s">
        <v>86</v>
      </c>
      <c r="C513" s="6"/>
      <c r="D513" s="6"/>
      <c r="E513" s="6"/>
      <c r="F513" s="7"/>
      <c r="G513" s="8"/>
    </row>
    <row r="514" spans="2:8" ht="25.75" x14ac:dyDescent="0.4">
      <c r="B514" s="9" t="str">
        <f>"2021 Schedule "&amp; B513</f>
        <v>2021 Schedule TOU-GS-3-D</v>
      </c>
      <c r="C514" s="10" t="s">
        <v>2</v>
      </c>
      <c r="D514" s="11" t="s">
        <v>3</v>
      </c>
      <c r="E514" s="11" t="s">
        <v>4</v>
      </c>
      <c r="F514" s="12" t="str">
        <f>$F$3</f>
        <v>Pomona Choice</v>
      </c>
      <c r="G514" s="13" t="str">
        <f>$G$3</f>
        <v>Pomona Choice 100
100% Renewable</v>
      </c>
    </row>
    <row r="515" spans="2:8" x14ac:dyDescent="0.4">
      <c r="B515" s="14" t="s">
        <v>7</v>
      </c>
      <c r="C515" s="15">
        <f>HLOOKUP($B513,'[1]6-1-2021 SCE JRC Calculations'!$5:$14,4,0)</f>
        <v>6.9680000000000006E-2</v>
      </c>
      <c r="D515" s="15">
        <f>HLOOKUP($B513,'[1]6-1-2021 SCE JRC Calculations'!$17:$26,4,0)</f>
        <v>6.5510000000000013E-2</v>
      </c>
      <c r="E515" s="15">
        <f>HLOOKUP($B513,'[1]6-1-2021 SCE JRC Calculations'!$29:$38,4,0)</f>
        <v>6.1340000000000006E-2</v>
      </c>
      <c r="F515" s="15">
        <f ca="1">HLOOKUP($B513,'[1]6-1-2021 SCE JRC Calculations'!$44:$53,4,0)</f>
        <v>5.7970000000000001E-2</v>
      </c>
      <c r="G515" s="15">
        <f ca="1">HLOOKUP($B513,'[1]6-1-2021 SCE JRC Calculations'!$57:$68,4,0)</f>
        <v>6.1969999999999997E-2</v>
      </c>
    </row>
    <row r="516" spans="2:8" x14ac:dyDescent="0.4">
      <c r="B516" s="14" t="s">
        <v>8</v>
      </c>
      <c r="C516" s="15">
        <f>HLOOKUP($B513,'[1]6-1-2021 SCE JRC Calculations'!$5:$14,3,0)</f>
        <v>9.8269999999999996E-2</v>
      </c>
      <c r="D516" s="15">
        <f>HLOOKUP($B513,'[1]6-1-2021 SCE JRC Calculations'!$17:$26,3,0)</f>
        <v>9.8269999999999996E-2</v>
      </c>
      <c r="E516" s="15">
        <f>HLOOKUP($B513,'[1]6-1-2021 SCE JRC Calculations'!$29:$38,3,0)</f>
        <v>9.8269999999999996E-2</v>
      </c>
      <c r="F516" s="15">
        <f ca="1">HLOOKUP($B513,'[1]6-1-2021 SCE JRC Calculations'!$44:$53,3,0)</f>
        <v>9.2469999999999997E-2</v>
      </c>
      <c r="G516" s="15">
        <f ca="1">HLOOKUP($B513,'[1]6-1-2021 SCE JRC Calculations'!$57:$68,3,0)</f>
        <v>9.2469999999999997E-2</v>
      </c>
    </row>
    <row r="517" spans="2:8" x14ac:dyDescent="0.4">
      <c r="B517" s="14" t="s">
        <v>9</v>
      </c>
      <c r="C517" s="15" t="s">
        <v>10</v>
      </c>
      <c r="D517" s="15">
        <f>HLOOKUP($B513,'[1]6-1-2021 SCE JRC Calculations'!$17:$26,5,0)</f>
        <v>9.3299999999999998E-3</v>
      </c>
      <c r="E517" s="15">
        <f>HLOOKUP($B513,'[1]6-1-2021 SCE JRC Calculations'!$29:$38,5,0)</f>
        <v>1.866E-2</v>
      </c>
      <c r="F517" s="15">
        <f ca="1">HLOOKUP($B513,'[1]6-1-2021 SCE JRC Calculations'!$44:$53,5,0)</f>
        <v>2.528E-2</v>
      </c>
      <c r="G517" s="15">
        <f ca="1">HLOOKUP($B513,'[1]6-1-2021 SCE JRC Calculations'!$57:$68,5,0)</f>
        <v>2.528E-2</v>
      </c>
    </row>
    <row r="518" spans="2:8" x14ac:dyDescent="0.4">
      <c r="B518" s="14" t="s">
        <v>11</v>
      </c>
      <c r="C518" s="15">
        <f>HLOOKUP($B513,'[1]6-1-2021 SCE JRC Calculations'!$5:$14,6,0)</f>
        <v>0.16794999999999999</v>
      </c>
      <c r="D518" s="15">
        <f>HLOOKUP($B513,'[1]6-1-2021 SCE JRC Calculations'!$17:$26,6,0)</f>
        <v>0.17311000000000001</v>
      </c>
      <c r="E518" s="15">
        <f>HLOOKUP($B513,'[1]6-1-2021 SCE JRC Calculations'!$29:$38,6,0)</f>
        <v>0.17827000000000001</v>
      </c>
      <c r="F518" s="15">
        <f ca="1">HLOOKUP($B513,'[1]6-1-2021 SCE JRC Calculations'!$44:$53,6,0)</f>
        <v>0.17571999999999999</v>
      </c>
      <c r="G518" s="15">
        <f ca="1">HLOOKUP($B513,'[1]6-1-2021 SCE JRC Calculations'!$57:$68,6,0)</f>
        <v>0.17971999999999999</v>
      </c>
    </row>
    <row r="519" spans="2:8" x14ac:dyDescent="0.4">
      <c r="B519" s="17" t="s">
        <v>13</v>
      </c>
      <c r="C519" s="18">
        <f>HLOOKUP($B513,'[1]6-1-2021 SCE JRC Calculations'!$5:$14,7,0)</f>
        <v>14886.75</v>
      </c>
      <c r="D519" s="18">
        <f>HLOOKUP($B513,'[1]6-1-2021 SCE JRC Calculations'!$17:$26,7,0)</f>
        <v>15344.12</v>
      </c>
      <c r="E519" s="18">
        <f>HLOOKUP($B513,'[1]6-1-2021 SCE JRC Calculations'!$29:$38,7,0)</f>
        <v>15801.5</v>
      </c>
      <c r="F519" s="18">
        <f ca="1">HLOOKUP($B513,'[1]6-1-2021 SCE JRC Calculations'!$44:$53,7,0)</f>
        <v>15575.47</v>
      </c>
      <c r="G519" s="18">
        <f ca="1">HLOOKUP($B513,'[1]6-1-2021 SCE JRC Calculations'!$57:$68,7,0)</f>
        <v>15930.02</v>
      </c>
      <c r="H519" s="19"/>
    </row>
    <row r="520" spans="2:8" x14ac:dyDescent="0.4">
      <c r="B520" s="20" t="str">
        <f>IF(HLOOKUP(B513,'[1]6-1-2021 SCE JRC Calculations'!$5:$14,10,0)="","Monthly Usage: "&amp;HLOOKUP(B513,'[1]6-1-2021 SCE JRC Calculations'!$5:$14,9,0)&amp;"kWh","Monthly Usage: "&amp;HLOOKUP(B513,'[1]6-1-2021 SCE JRC Calculations'!$5:$14,9,0)&amp;"kWh  "&amp;"Monthly Demand: "&amp;HLOOKUP(B513,'[1]6-1-2021 SCE JRC Calculations'!$5:$14,10,0)&amp;"kWh")</f>
        <v>Monthly Usage: 88638kWh  Monthly Demand: 172kWh</v>
      </c>
      <c r="C520" s="23"/>
      <c r="D520" s="23"/>
      <c r="E520" s="23"/>
      <c r="F520" s="21"/>
      <c r="G520" s="22"/>
    </row>
    <row r="521" spans="2:8" x14ac:dyDescent="0.4">
      <c r="B521" s="20" t="str">
        <f>$B$11</f>
        <v>Rates are current as of October 1, 2021</v>
      </c>
      <c r="C521" s="23"/>
      <c r="D521" s="23"/>
      <c r="E521" s="23"/>
      <c r="F521" s="21"/>
      <c r="G521" s="22"/>
    </row>
    <row r="522" spans="2:8" ht="14.5" customHeight="1" x14ac:dyDescent="0.4">
      <c r="B522" s="24" t="s">
        <v>87</v>
      </c>
      <c r="C522" s="25"/>
      <c r="D522" s="25"/>
      <c r="E522" s="25"/>
      <c r="F522" s="25"/>
      <c r="G522" s="26"/>
    </row>
    <row r="523" spans="2:8" x14ac:dyDescent="0.4">
      <c r="B523" s="24"/>
      <c r="C523" s="25"/>
      <c r="D523" s="25"/>
      <c r="E523" s="25"/>
      <c r="F523" s="25"/>
      <c r="G523" s="26"/>
    </row>
    <row r="524" spans="2:8" x14ac:dyDescent="0.4">
      <c r="B524" s="24"/>
      <c r="C524" s="25"/>
      <c r="D524" s="25"/>
      <c r="E524" s="25"/>
      <c r="F524" s="25"/>
      <c r="G524" s="26"/>
    </row>
    <row r="525" spans="2:8" ht="15" thickBot="1" x14ac:dyDescent="0.45">
      <c r="B525" s="27"/>
      <c r="C525" s="28"/>
      <c r="D525" s="28"/>
      <c r="E525" s="28"/>
      <c r="F525" s="28"/>
      <c r="G525" s="29"/>
    </row>
    <row r="526" spans="2:8" x14ac:dyDescent="0.4">
      <c r="B526" s="30" t="s">
        <v>57</v>
      </c>
      <c r="C526" s="31"/>
      <c r="D526" s="31"/>
      <c r="E526" s="31"/>
      <c r="F526" s="31"/>
      <c r="G526" s="32"/>
    </row>
    <row r="527" spans="2:8" x14ac:dyDescent="0.4">
      <c r="B527" s="5" t="s">
        <v>88</v>
      </c>
      <c r="C527" s="6"/>
      <c r="D527" s="6"/>
      <c r="E527" s="6"/>
      <c r="F527" s="7"/>
      <c r="G527" s="8"/>
    </row>
    <row r="528" spans="2:8" ht="25.75" x14ac:dyDescent="0.4">
      <c r="B528" s="9" t="str">
        <f>"2021 Schedule "&amp; B527</f>
        <v>2021 Schedule TOU-GS-3-E</v>
      </c>
      <c r="C528" s="10" t="s">
        <v>2</v>
      </c>
      <c r="D528" s="11" t="s">
        <v>3</v>
      </c>
      <c r="E528" s="11" t="s">
        <v>4</v>
      </c>
      <c r="F528" s="12" t="str">
        <f>$F$3</f>
        <v>Pomona Choice</v>
      </c>
      <c r="G528" s="13" t="str">
        <f>$G$3</f>
        <v>Pomona Choice 100
100% Renewable</v>
      </c>
    </row>
    <row r="529" spans="2:8" x14ac:dyDescent="0.4">
      <c r="B529" s="14" t="s">
        <v>7</v>
      </c>
      <c r="C529" s="15">
        <f>HLOOKUP($B527,'[1]6-1-2021 SCE JRC Calculations'!$5:$14,4,0)</f>
        <v>7.5340000000000004E-2</v>
      </c>
      <c r="D529" s="15">
        <f>HLOOKUP($B527,'[1]6-1-2021 SCE JRC Calculations'!$17:$26,4,0)</f>
        <v>7.1170000000000011E-2</v>
      </c>
      <c r="E529" s="15">
        <f>HLOOKUP($B527,'[1]6-1-2021 SCE JRC Calculations'!$29:$38,4,0)</f>
        <v>6.7000000000000004E-2</v>
      </c>
      <c r="F529" s="15">
        <f ca="1">HLOOKUP($B527,'[1]6-1-2021 SCE JRC Calculations'!$44:$53,4,0)</f>
        <v>6.4199999999999993E-2</v>
      </c>
      <c r="G529" s="15">
        <f ca="1">HLOOKUP($B527,'[1]6-1-2021 SCE JRC Calculations'!$57:$68,4,0)</f>
        <v>6.8199999999999997E-2</v>
      </c>
    </row>
    <row r="530" spans="2:8" x14ac:dyDescent="0.4">
      <c r="B530" s="14" t="s">
        <v>8</v>
      </c>
      <c r="C530" s="15">
        <f>HLOOKUP($B527,'[1]6-1-2021 SCE JRC Calculations'!$5:$14,3,0)</f>
        <v>0.10995000000000001</v>
      </c>
      <c r="D530" s="15">
        <f>HLOOKUP($B527,'[1]6-1-2021 SCE JRC Calculations'!$17:$26,3,0)</f>
        <v>0.10995000000000001</v>
      </c>
      <c r="E530" s="15">
        <f>HLOOKUP($B527,'[1]6-1-2021 SCE JRC Calculations'!$29:$38,3,0)</f>
        <v>0.10995000000000001</v>
      </c>
      <c r="F530" s="15">
        <f ca="1">HLOOKUP($B527,'[1]6-1-2021 SCE JRC Calculations'!$44:$53,3,0)</f>
        <v>0.10415000000000001</v>
      </c>
      <c r="G530" s="15">
        <f ca="1">HLOOKUP($B527,'[1]6-1-2021 SCE JRC Calculations'!$57:$68,3,0)</f>
        <v>0.10415000000000001</v>
      </c>
    </row>
    <row r="531" spans="2:8" x14ac:dyDescent="0.4">
      <c r="B531" s="14" t="s">
        <v>9</v>
      </c>
      <c r="C531" s="15" t="s">
        <v>10</v>
      </c>
      <c r="D531" s="15">
        <f>HLOOKUP($B527,'[1]6-1-2021 SCE JRC Calculations'!$17:$26,5,0)</f>
        <v>9.3299999999999998E-3</v>
      </c>
      <c r="E531" s="15">
        <f>HLOOKUP($B527,'[1]6-1-2021 SCE JRC Calculations'!$29:$38,5,0)</f>
        <v>1.866E-2</v>
      </c>
      <c r="F531" s="15">
        <f ca="1">HLOOKUP($B527,'[1]6-1-2021 SCE JRC Calculations'!$44:$53,5,0)</f>
        <v>2.5329999999999998E-2</v>
      </c>
      <c r="G531" s="15">
        <f ca="1">HLOOKUP($B527,'[1]6-1-2021 SCE JRC Calculations'!$57:$68,5,0)</f>
        <v>2.5329999999999998E-2</v>
      </c>
    </row>
    <row r="532" spans="2:8" x14ac:dyDescent="0.4">
      <c r="B532" s="14" t="s">
        <v>11</v>
      </c>
      <c r="C532" s="15">
        <f>HLOOKUP($B527,'[1]6-1-2021 SCE JRC Calculations'!$5:$14,6,0)</f>
        <v>0.18529000000000001</v>
      </c>
      <c r="D532" s="15">
        <f>HLOOKUP($B527,'[1]6-1-2021 SCE JRC Calculations'!$17:$26,6,0)</f>
        <v>0.19045000000000001</v>
      </c>
      <c r="E532" s="15">
        <f>HLOOKUP($B527,'[1]6-1-2021 SCE JRC Calculations'!$29:$38,6,0)</f>
        <v>0.19561000000000001</v>
      </c>
      <c r="F532" s="15">
        <f ca="1">HLOOKUP($B527,'[1]6-1-2021 SCE JRC Calculations'!$44:$53,6,0)</f>
        <v>0.19367999999999999</v>
      </c>
      <c r="G532" s="15">
        <f ca="1">HLOOKUP($B527,'[1]6-1-2021 SCE JRC Calculations'!$57:$68,6,0)</f>
        <v>0.19767999999999999</v>
      </c>
    </row>
    <row r="533" spans="2:8" x14ac:dyDescent="0.4">
      <c r="B533" s="17" t="s">
        <v>13</v>
      </c>
      <c r="C533" s="18">
        <f>HLOOKUP($B527,'[1]6-1-2021 SCE JRC Calculations'!$5:$14,7,0)</f>
        <v>16423.740000000002</v>
      </c>
      <c r="D533" s="18">
        <f>HLOOKUP($B527,'[1]6-1-2021 SCE JRC Calculations'!$17:$26,7,0)</f>
        <v>16881.11</v>
      </c>
      <c r="E533" s="18">
        <f>HLOOKUP($B527,'[1]6-1-2021 SCE JRC Calculations'!$29:$38,7,0)</f>
        <v>17338.48</v>
      </c>
      <c r="F533" s="18">
        <f ca="1">HLOOKUP($B527,'[1]6-1-2021 SCE JRC Calculations'!$44:$53,7,0)</f>
        <v>17167.41</v>
      </c>
      <c r="G533" s="18">
        <f ca="1">HLOOKUP($B527,'[1]6-1-2021 SCE JRC Calculations'!$57:$68,7,0)</f>
        <v>17521.96</v>
      </c>
      <c r="H533" s="19"/>
    </row>
    <row r="534" spans="2:8" x14ac:dyDescent="0.4">
      <c r="B534" s="20" t="str">
        <f>IF(HLOOKUP(B527,'[1]6-1-2021 SCE JRC Calculations'!$5:$14,10,0)="","Monthly Usage: "&amp;HLOOKUP(B527,'[1]6-1-2021 SCE JRC Calculations'!$5:$14,9,0)&amp;"kWh","Monthly Usage: "&amp;HLOOKUP(B527,'[1]6-1-2021 SCE JRC Calculations'!$5:$14,9,0)&amp;"kWh  "&amp;"Monthly Demand: "&amp;HLOOKUP(B527,'[1]6-1-2021 SCE JRC Calculations'!$5:$14,10,0)&amp;"kWh")</f>
        <v>Monthly Usage: 88638kWh  Monthly Demand: 172kWh</v>
      </c>
      <c r="C534" s="23"/>
      <c r="D534" s="23"/>
      <c r="E534" s="23"/>
      <c r="F534" s="21"/>
      <c r="G534" s="22"/>
    </row>
    <row r="535" spans="2:8" x14ac:dyDescent="0.4">
      <c r="B535" s="20" t="str">
        <f>$B$11</f>
        <v>Rates are current as of October 1, 2021</v>
      </c>
      <c r="C535" s="23"/>
      <c r="D535" s="23"/>
      <c r="E535" s="23"/>
      <c r="F535" s="21"/>
      <c r="G535" s="22"/>
    </row>
    <row r="536" spans="2:8" ht="14.5" customHeight="1" x14ac:dyDescent="0.4">
      <c r="B536" s="24" t="s">
        <v>89</v>
      </c>
      <c r="C536" s="25"/>
      <c r="D536" s="25"/>
      <c r="E536" s="25"/>
      <c r="F536" s="25"/>
      <c r="G536" s="26"/>
    </row>
    <row r="537" spans="2:8" x14ac:dyDescent="0.4">
      <c r="B537" s="24"/>
      <c r="C537" s="25"/>
      <c r="D537" s="25"/>
      <c r="E537" s="25"/>
      <c r="F537" s="25"/>
      <c r="G537" s="26"/>
    </row>
    <row r="538" spans="2:8" x14ac:dyDescent="0.4">
      <c r="B538" s="24"/>
      <c r="C538" s="25"/>
      <c r="D538" s="25"/>
      <c r="E538" s="25"/>
      <c r="F538" s="25"/>
      <c r="G538" s="26"/>
    </row>
    <row r="539" spans="2:8" ht="15" thickBot="1" x14ac:dyDescent="0.45">
      <c r="B539" s="27"/>
      <c r="C539" s="28"/>
      <c r="D539" s="28"/>
      <c r="E539" s="28"/>
      <c r="F539" s="28"/>
      <c r="G539" s="29"/>
    </row>
    <row r="540" spans="2:8" ht="15" hidden="1" thickBot="1" x14ac:dyDescent="0.45">
      <c r="B540" s="30" t="s">
        <v>57</v>
      </c>
      <c r="C540" s="31"/>
      <c r="D540" s="31"/>
      <c r="E540" s="31"/>
      <c r="F540" s="31"/>
      <c r="G540" s="32"/>
    </row>
    <row r="541" spans="2:8" ht="15" hidden="1" thickBot="1" x14ac:dyDescent="0.45">
      <c r="B541" s="5" t="s">
        <v>90</v>
      </c>
      <c r="C541" s="6"/>
      <c r="D541" s="6"/>
      <c r="E541" s="6"/>
      <c r="F541" s="7"/>
      <c r="G541" s="8"/>
    </row>
    <row r="542" spans="2:8" ht="26.15" hidden="1" thickBot="1" x14ac:dyDescent="0.45">
      <c r="B542" s="9" t="str">
        <f>"2021 Schedule "&amp; B541</f>
        <v>2021 Schedule TOU-GS-3-R</v>
      </c>
      <c r="C542" s="10" t="s">
        <v>2</v>
      </c>
      <c r="D542" s="11" t="s">
        <v>3</v>
      </c>
      <c r="E542" s="11" t="s">
        <v>4</v>
      </c>
      <c r="F542" s="12" t="str">
        <f>$F$3</f>
        <v>Pomona Choice</v>
      </c>
      <c r="G542" s="13" t="str">
        <f>$G$3</f>
        <v>Pomona Choice 100
100% Renewable</v>
      </c>
    </row>
    <row r="543" spans="2:8" ht="15" hidden="1" thickBot="1" x14ac:dyDescent="0.45">
      <c r="B543" s="14" t="s">
        <v>7</v>
      </c>
      <c r="C543" s="15" t="e">
        <f>HLOOKUP($B541,'[1]6-1-2021 SCE JRC Calculations'!$5:$14,4,0)</f>
        <v>#N/A</v>
      </c>
      <c r="D543" s="15" t="e">
        <f>HLOOKUP($B541,'[1]6-1-2021 SCE JRC Calculations'!$17:$26,4,0)</f>
        <v>#N/A</v>
      </c>
      <c r="E543" s="15" t="e">
        <f>HLOOKUP($B541,'[1]6-1-2021 SCE JRC Calculations'!$29:$38,4,0)</f>
        <v>#N/A</v>
      </c>
      <c r="F543" s="15" t="e">
        <f>HLOOKUP($B541,'[1]6-1-2021 SCE JRC Calculations'!$44:$53,4,0)</f>
        <v>#N/A</v>
      </c>
      <c r="G543" s="15" t="e">
        <f>HLOOKUP($B541,'[1]6-1-2021 SCE JRC Calculations'!$57:$68,4,0)</f>
        <v>#N/A</v>
      </c>
    </row>
    <row r="544" spans="2:8" ht="15" hidden="1" thickBot="1" x14ac:dyDescent="0.45">
      <c r="B544" s="14" t="s">
        <v>8</v>
      </c>
      <c r="C544" s="15" t="e">
        <f>HLOOKUP($B541,'[1]6-1-2021 SCE JRC Calculations'!$5:$14,3,0)</f>
        <v>#N/A</v>
      </c>
      <c r="D544" s="15" t="e">
        <f>HLOOKUP($B541,'[1]6-1-2021 SCE JRC Calculations'!$17:$26,3,0)</f>
        <v>#N/A</v>
      </c>
      <c r="E544" s="15" t="e">
        <f>HLOOKUP($B541,'[1]6-1-2021 SCE JRC Calculations'!$29:$38,3,0)</f>
        <v>#N/A</v>
      </c>
      <c r="F544" s="15" t="e">
        <f>HLOOKUP($B541,'[1]6-1-2021 SCE JRC Calculations'!$44:$53,3,0)</f>
        <v>#N/A</v>
      </c>
      <c r="G544" s="15" t="e">
        <f>HLOOKUP($B541,'[1]6-1-2021 SCE JRC Calculations'!$57:$68,3,0)</f>
        <v>#N/A</v>
      </c>
    </row>
    <row r="545" spans="2:7" ht="15" hidden="1" thickBot="1" x14ac:dyDescent="0.45">
      <c r="B545" s="14" t="s">
        <v>9</v>
      </c>
      <c r="C545" s="15" t="s">
        <v>10</v>
      </c>
      <c r="D545" s="15" t="e">
        <f>HLOOKUP($B541,'[1]6-1-2021 SCE JRC Calculations'!$17:$26,5,0)</f>
        <v>#N/A</v>
      </c>
      <c r="E545" s="15" t="e">
        <f>HLOOKUP($B541,'[1]6-1-2021 SCE JRC Calculations'!$29:$38,5,0)</f>
        <v>#N/A</v>
      </c>
      <c r="F545" s="15" t="e">
        <f>HLOOKUP($B541,'[1]6-1-2021 SCE JRC Calculations'!$44:$53,5,0)</f>
        <v>#N/A</v>
      </c>
      <c r="G545" s="15" t="e">
        <f>HLOOKUP($B541,'[1]6-1-2021 SCE JRC Calculations'!$57:$68,5,0)</f>
        <v>#N/A</v>
      </c>
    </row>
    <row r="546" spans="2:7" ht="15" hidden="1" thickBot="1" x14ac:dyDescent="0.45">
      <c r="B546" s="14" t="s">
        <v>11</v>
      </c>
      <c r="C546" s="15" t="e">
        <f>HLOOKUP($B541,'[1]6-1-2021 SCE JRC Calculations'!$5:$14,6,0)</f>
        <v>#N/A</v>
      </c>
      <c r="D546" s="15" t="e">
        <f>HLOOKUP($B541,'[1]6-1-2021 SCE JRC Calculations'!$17:$26,6,0)</f>
        <v>#N/A</v>
      </c>
      <c r="E546" s="15" t="e">
        <f>HLOOKUP($B541,'[1]6-1-2021 SCE JRC Calculations'!$29:$38,6,0)</f>
        <v>#N/A</v>
      </c>
      <c r="F546" s="15" t="e">
        <f>HLOOKUP($B541,'[1]6-1-2021 SCE JRC Calculations'!$44:$53,6,0)</f>
        <v>#N/A</v>
      </c>
      <c r="G546" s="15" t="e">
        <f>HLOOKUP($B541,'[1]6-1-2021 SCE JRC Calculations'!$57:$68,6,0)</f>
        <v>#N/A</v>
      </c>
    </row>
    <row r="547" spans="2:7" ht="15" hidden="1" thickBot="1" x14ac:dyDescent="0.45">
      <c r="B547" s="17" t="s">
        <v>13</v>
      </c>
      <c r="C547" s="18" t="e">
        <f>HLOOKUP($B541,'[1]6-1-2021 SCE JRC Calculations'!$5:$14,7,0)</f>
        <v>#N/A</v>
      </c>
      <c r="D547" s="18" t="e">
        <f>HLOOKUP($B541,'[1]6-1-2021 SCE JRC Calculations'!$17:$26,7,0)</f>
        <v>#N/A</v>
      </c>
      <c r="E547" s="18" t="e">
        <f>HLOOKUP($B541,'[1]6-1-2021 SCE JRC Calculations'!$29:$38,7,0)</f>
        <v>#N/A</v>
      </c>
      <c r="F547" s="18" t="e">
        <f>HLOOKUP($B541,'[1]6-1-2021 SCE JRC Calculations'!$44:$53,7,0)</f>
        <v>#N/A</v>
      </c>
      <c r="G547" s="18" t="e">
        <f>HLOOKUP($B541,'[1]6-1-2021 SCE JRC Calculations'!$57:$68,7,0)</f>
        <v>#N/A</v>
      </c>
    </row>
    <row r="548" spans="2:7" ht="15" hidden="1" thickBot="1" x14ac:dyDescent="0.45">
      <c r="B548" s="20" t="e">
        <f>IF(HLOOKUP(B541,'[1]6-1-2021 SCE JRC Calculations'!$5:$14,10,0)="","Monthly Usage: "&amp;HLOOKUP(B541,'[1]6-1-2021 SCE JRC Calculations'!$5:$14,9,0)&amp;"kWh","Monthly Usage: "&amp;HLOOKUP(B541,'[1]6-1-2021 SCE JRC Calculations'!$5:$14,9,0)&amp;"kWh  "&amp;"Monthly Demand: "&amp;HLOOKUP(B541,'[1]6-1-2021 SCE JRC Calculations'!$5:$14,10,0)&amp;"kWh")</f>
        <v>#N/A</v>
      </c>
      <c r="C548" s="23"/>
      <c r="D548" s="23"/>
      <c r="E548" s="23"/>
      <c r="F548" s="21"/>
      <c r="G548" s="22"/>
    </row>
    <row r="549" spans="2:7" ht="15" hidden="1" thickBot="1" x14ac:dyDescent="0.45">
      <c r="B549" s="20" t="str">
        <f>$B$11</f>
        <v>Rates are current as of October 1, 2021</v>
      </c>
      <c r="C549" s="23"/>
      <c r="D549" s="23"/>
      <c r="E549" s="23"/>
      <c r="F549" s="21"/>
      <c r="G549" s="22"/>
    </row>
    <row r="550" spans="2:7" ht="14.5" hidden="1" customHeight="1" x14ac:dyDescent="0.4">
      <c r="B550" s="24" t="s">
        <v>91</v>
      </c>
      <c r="C550" s="25"/>
      <c r="D550" s="25"/>
      <c r="E550" s="25"/>
      <c r="F550" s="25"/>
      <c r="G550" s="26"/>
    </row>
    <row r="551" spans="2:7" ht="15" hidden="1" thickBot="1" x14ac:dyDescent="0.45">
      <c r="B551" s="24"/>
      <c r="C551" s="25"/>
      <c r="D551" s="25"/>
      <c r="E551" s="25"/>
      <c r="F551" s="25"/>
      <c r="G551" s="26"/>
    </row>
    <row r="552" spans="2:7" ht="15" hidden="1" thickBot="1" x14ac:dyDescent="0.45">
      <c r="B552" s="24"/>
      <c r="C552" s="25"/>
      <c r="D552" s="25"/>
      <c r="E552" s="25"/>
      <c r="F552" s="25"/>
      <c r="G552" s="26"/>
    </row>
    <row r="553" spans="2:7" ht="15" hidden="1" thickBot="1" x14ac:dyDescent="0.45">
      <c r="B553" s="27"/>
      <c r="C553" s="28"/>
      <c r="D553" s="28"/>
      <c r="E553" s="28"/>
      <c r="F553" s="28"/>
      <c r="G553" s="29"/>
    </row>
    <row r="554" spans="2:7" ht="15" hidden="1" thickBot="1" x14ac:dyDescent="0.45">
      <c r="B554" s="30" t="s">
        <v>57</v>
      </c>
      <c r="C554" s="31"/>
      <c r="D554" s="31"/>
      <c r="E554" s="31"/>
      <c r="F554" s="31"/>
      <c r="G554" s="32"/>
    </row>
    <row r="555" spans="2:7" ht="15" hidden="1" thickBot="1" x14ac:dyDescent="0.45">
      <c r="B555" s="5" t="s">
        <v>92</v>
      </c>
      <c r="C555" s="6"/>
      <c r="D555" s="6"/>
      <c r="E555" s="6"/>
      <c r="F555" s="7"/>
      <c r="G555" s="8"/>
    </row>
    <row r="556" spans="2:7" ht="26.15" hidden="1" thickBot="1" x14ac:dyDescent="0.45">
      <c r="B556" s="9" t="str">
        <f>"2021 Schedule "&amp; B555</f>
        <v>2021 Schedule TOU-GS-3-R-PRI</v>
      </c>
      <c r="C556" s="10" t="s">
        <v>2</v>
      </c>
      <c r="D556" s="11" t="s">
        <v>3</v>
      </c>
      <c r="E556" s="11" t="s">
        <v>4</v>
      </c>
      <c r="F556" s="12" t="str">
        <f>$F$3</f>
        <v>Pomona Choice</v>
      </c>
      <c r="G556" s="13" t="str">
        <f>$G$3</f>
        <v>Pomona Choice 100
100% Renewable</v>
      </c>
    </row>
    <row r="557" spans="2:7" ht="15" hidden="1" thickBot="1" x14ac:dyDescent="0.45">
      <c r="B557" s="14" t="s">
        <v>7</v>
      </c>
      <c r="C557" s="15" t="e">
        <f>HLOOKUP($B555,'[1]6-1-2021 SCE JRC Calculations'!$5:$14,4,0)</f>
        <v>#N/A</v>
      </c>
      <c r="D557" s="15" t="e">
        <f>HLOOKUP($B555,'[1]6-1-2021 SCE JRC Calculations'!$17:$26,4,0)</f>
        <v>#N/A</v>
      </c>
      <c r="E557" s="15" t="e">
        <f>HLOOKUP($B555,'[1]6-1-2021 SCE JRC Calculations'!$29:$38,4,0)</f>
        <v>#N/A</v>
      </c>
      <c r="F557" s="15" t="e">
        <f>HLOOKUP($B555,'[1]6-1-2021 SCE JRC Calculations'!$44:$53,4,0)</f>
        <v>#N/A</v>
      </c>
      <c r="G557" s="15" t="e">
        <f>HLOOKUP($B555,'[1]6-1-2021 SCE JRC Calculations'!$57:$68,4,0)</f>
        <v>#N/A</v>
      </c>
    </row>
    <row r="558" spans="2:7" ht="15" hidden="1" thickBot="1" x14ac:dyDescent="0.45">
      <c r="B558" s="14" t="s">
        <v>8</v>
      </c>
      <c r="C558" s="15" t="e">
        <f>HLOOKUP($B555,'[1]6-1-2021 SCE JRC Calculations'!$5:$14,3,0)</f>
        <v>#N/A</v>
      </c>
      <c r="D558" s="15" t="e">
        <f>HLOOKUP($B555,'[1]6-1-2021 SCE JRC Calculations'!$17:$26,3,0)</f>
        <v>#N/A</v>
      </c>
      <c r="E558" s="15" t="e">
        <f>HLOOKUP($B555,'[1]6-1-2021 SCE JRC Calculations'!$29:$38,3,0)</f>
        <v>#N/A</v>
      </c>
      <c r="F558" s="15" t="e">
        <f>HLOOKUP($B555,'[1]6-1-2021 SCE JRC Calculations'!$44:$53,3,0)</f>
        <v>#N/A</v>
      </c>
      <c r="G558" s="15" t="e">
        <f>HLOOKUP($B555,'[1]6-1-2021 SCE JRC Calculations'!$57:$68,3,0)</f>
        <v>#N/A</v>
      </c>
    </row>
    <row r="559" spans="2:7" ht="15" hidden="1" thickBot="1" x14ac:dyDescent="0.45">
      <c r="B559" s="14" t="s">
        <v>9</v>
      </c>
      <c r="C559" s="15" t="s">
        <v>10</v>
      </c>
      <c r="D559" s="15" t="e">
        <f>HLOOKUP($B555,'[1]6-1-2021 SCE JRC Calculations'!$17:$26,5,0)</f>
        <v>#N/A</v>
      </c>
      <c r="E559" s="15" t="e">
        <f>HLOOKUP($B555,'[1]6-1-2021 SCE JRC Calculations'!$29:$38,5,0)</f>
        <v>#N/A</v>
      </c>
      <c r="F559" s="15" t="e">
        <f>HLOOKUP($B555,'[1]6-1-2021 SCE JRC Calculations'!$44:$53,5,0)</f>
        <v>#N/A</v>
      </c>
      <c r="G559" s="15" t="e">
        <f>HLOOKUP($B555,'[1]6-1-2021 SCE JRC Calculations'!$57:$68,5,0)</f>
        <v>#N/A</v>
      </c>
    </row>
    <row r="560" spans="2:7" ht="15" hidden="1" thickBot="1" x14ac:dyDescent="0.45">
      <c r="B560" s="14" t="s">
        <v>11</v>
      </c>
      <c r="C560" s="15" t="e">
        <f>HLOOKUP($B555,'[1]6-1-2021 SCE JRC Calculations'!$5:$14,6,0)</f>
        <v>#N/A</v>
      </c>
      <c r="D560" s="15" t="e">
        <f>HLOOKUP($B555,'[1]6-1-2021 SCE JRC Calculations'!$17:$26,6,0)</f>
        <v>#N/A</v>
      </c>
      <c r="E560" s="15" t="e">
        <f>HLOOKUP($B555,'[1]6-1-2021 SCE JRC Calculations'!$29:$38,6,0)</f>
        <v>#N/A</v>
      </c>
      <c r="F560" s="15" t="e">
        <f>HLOOKUP($B555,'[1]6-1-2021 SCE JRC Calculations'!$44:$53,6,0)</f>
        <v>#N/A</v>
      </c>
      <c r="G560" s="15" t="e">
        <f>HLOOKUP($B555,'[1]6-1-2021 SCE JRC Calculations'!$57:$68,6,0)</f>
        <v>#N/A</v>
      </c>
    </row>
    <row r="561" spans="2:7" ht="15" hidden="1" thickBot="1" x14ac:dyDescent="0.45">
      <c r="B561" s="17" t="s">
        <v>13</v>
      </c>
      <c r="C561" s="18" t="e">
        <f>HLOOKUP($B555,'[1]6-1-2021 SCE JRC Calculations'!$5:$14,7,0)</f>
        <v>#N/A</v>
      </c>
      <c r="D561" s="18" t="e">
        <f>HLOOKUP($B555,'[1]6-1-2021 SCE JRC Calculations'!$17:$26,7,0)</f>
        <v>#N/A</v>
      </c>
      <c r="E561" s="18" t="e">
        <f>HLOOKUP($B555,'[1]6-1-2021 SCE JRC Calculations'!$29:$38,7,0)</f>
        <v>#N/A</v>
      </c>
      <c r="F561" s="18" t="e">
        <f>HLOOKUP($B555,'[1]6-1-2021 SCE JRC Calculations'!$44:$53,7,0)</f>
        <v>#N/A</v>
      </c>
      <c r="G561" s="18" t="e">
        <f>HLOOKUP($B555,'[1]6-1-2021 SCE JRC Calculations'!$57:$68,7,0)</f>
        <v>#N/A</v>
      </c>
    </row>
    <row r="562" spans="2:7" ht="15" hidden="1" thickBot="1" x14ac:dyDescent="0.45">
      <c r="B562" s="20" t="e">
        <f>IF(HLOOKUP(B555,'[1]6-1-2021 SCE JRC Calculations'!$5:$14,10,0)="","Monthly Usage: "&amp;HLOOKUP(B555,'[1]6-1-2021 SCE JRC Calculations'!$5:$14,9,0)&amp;"kWh","Monthly Usage: "&amp;HLOOKUP(B555,'[1]6-1-2021 SCE JRC Calculations'!$5:$14,9,0)&amp;"kWh  "&amp;"Monthly Demand: "&amp;HLOOKUP(B555,'[1]6-1-2021 SCE JRC Calculations'!$5:$14,10,0)&amp;"kWh")</f>
        <v>#N/A</v>
      </c>
      <c r="C562" s="23"/>
      <c r="D562" s="23"/>
      <c r="E562" s="23"/>
      <c r="F562" s="21"/>
      <c r="G562" s="22"/>
    </row>
    <row r="563" spans="2:7" ht="15" hidden="1" thickBot="1" x14ac:dyDescent="0.45">
      <c r="B563" s="20" t="str">
        <f>$B$11</f>
        <v>Rates are current as of October 1, 2021</v>
      </c>
      <c r="C563" s="23"/>
      <c r="D563" s="23"/>
      <c r="E563" s="23"/>
      <c r="F563" s="21"/>
      <c r="G563" s="22"/>
    </row>
    <row r="564" spans="2:7" ht="14.5" hidden="1" customHeight="1" x14ac:dyDescent="0.4">
      <c r="B564" s="24" t="s">
        <v>93</v>
      </c>
      <c r="C564" s="25"/>
      <c r="D564" s="25"/>
      <c r="E564" s="25"/>
      <c r="F564" s="25"/>
      <c r="G564" s="26"/>
    </row>
    <row r="565" spans="2:7" ht="15" hidden="1" thickBot="1" x14ac:dyDescent="0.45">
      <c r="B565" s="24"/>
      <c r="C565" s="25"/>
      <c r="D565" s="25"/>
      <c r="E565" s="25"/>
      <c r="F565" s="25"/>
      <c r="G565" s="26"/>
    </row>
    <row r="566" spans="2:7" ht="15" hidden="1" thickBot="1" x14ac:dyDescent="0.45">
      <c r="B566" s="24"/>
      <c r="C566" s="25"/>
      <c r="D566" s="25"/>
      <c r="E566" s="25"/>
      <c r="F566" s="25"/>
      <c r="G566" s="26"/>
    </row>
    <row r="567" spans="2:7" ht="15" hidden="1" thickBot="1" x14ac:dyDescent="0.45">
      <c r="B567" s="27"/>
      <c r="C567" s="28"/>
      <c r="D567" s="28"/>
      <c r="E567" s="28"/>
      <c r="F567" s="28"/>
      <c r="G567" s="29"/>
    </row>
    <row r="568" spans="2:7" ht="15" hidden="1" thickBot="1" x14ac:dyDescent="0.45">
      <c r="B568" s="30" t="s">
        <v>57</v>
      </c>
      <c r="C568" s="31"/>
      <c r="D568" s="31"/>
      <c r="E568" s="31"/>
      <c r="F568" s="31"/>
      <c r="G568" s="32"/>
    </row>
    <row r="569" spans="2:7" ht="15" hidden="1" thickBot="1" x14ac:dyDescent="0.45">
      <c r="B569" s="5" t="s">
        <v>94</v>
      </c>
      <c r="C569" s="6"/>
      <c r="D569" s="6"/>
      <c r="E569" s="6"/>
      <c r="F569" s="7"/>
      <c r="G569" s="8"/>
    </row>
    <row r="570" spans="2:7" ht="26.15" hidden="1" thickBot="1" x14ac:dyDescent="0.45">
      <c r="B570" s="9" t="str">
        <f>"2021 Schedule "&amp; B569</f>
        <v>2021 Schedule TOU-GS-3-B</v>
      </c>
      <c r="C570" s="10" t="s">
        <v>2</v>
      </c>
      <c r="D570" s="11" t="s">
        <v>3</v>
      </c>
      <c r="E570" s="11" t="s">
        <v>4</v>
      </c>
      <c r="F570" s="12" t="str">
        <f>$F$3</f>
        <v>Pomona Choice</v>
      </c>
      <c r="G570" s="13" t="str">
        <f>$G$3</f>
        <v>Pomona Choice 100
100% Renewable</v>
      </c>
    </row>
    <row r="571" spans="2:7" ht="15" hidden="1" thickBot="1" x14ac:dyDescent="0.45">
      <c r="B571" s="14" t="s">
        <v>7</v>
      </c>
      <c r="C571" s="15" t="e">
        <f>HLOOKUP($B569,'[1]6-1-2021 SCE JRC Calculations'!$5:$14,4,0)</f>
        <v>#N/A</v>
      </c>
      <c r="D571" s="15" t="e">
        <f>HLOOKUP($B569,'[1]6-1-2021 SCE JRC Calculations'!$17:$26,4,0)</f>
        <v>#N/A</v>
      </c>
      <c r="E571" s="15" t="e">
        <f>HLOOKUP($B569,'[1]6-1-2021 SCE JRC Calculations'!$29:$38,4,0)</f>
        <v>#N/A</v>
      </c>
      <c r="F571" s="15" t="e">
        <f>HLOOKUP($B569,'[1]6-1-2021 SCE JRC Calculations'!$44:$53,4,0)</f>
        <v>#N/A</v>
      </c>
      <c r="G571" s="15" t="e">
        <f>HLOOKUP($B569,'[1]6-1-2021 SCE JRC Calculations'!$57:$68,4,0)</f>
        <v>#N/A</v>
      </c>
    </row>
    <row r="572" spans="2:7" ht="15" hidden="1" thickBot="1" x14ac:dyDescent="0.45">
      <c r="B572" s="14" t="s">
        <v>8</v>
      </c>
      <c r="C572" s="15" t="e">
        <f>HLOOKUP($B569,'[1]6-1-2021 SCE JRC Calculations'!$5:$14,3,0)</f>
        <v>#N/A</v>
      </c>
      <c r="D572" s="15" t="e">
        <f>HLOOKUP($B569,'[1]6-1-2021 SCE JRC Calculations'!$17:$26,3,0)</f>
        <v>#N/A</v>
      </c>
      <c r="E572" s="15" t="e">
        <f>HLOOKUP($B569,'[1]6-1-2021 SCE JRC Calculations'!$29:$38,3,0)</f>
        <v>#N/A</v>
      </c>
      <c r="F572" s="15" t="e">
        <f>HLOOKUP($B569,'[1]6-1-2021 SCE JRC Calculations'!$44:$53,3,0)</f>
        <v>#N/A</v>
      </c>
      <c r="G572" s="15" t="e">
        <f>HLOOKUP($B569,'[1]6-1-2021 SCE JRC Calculations'!$57:$68,3,0)</f>
        <v>#N/A</v>
      </c>
    </row>
    <row r="573" spans="2:7" ht="15" hidden="1" thickBot="1" x14ac:dyDescent="0.45">
      <c r="B573" s="14" t="s">
        <v>9</v>
      </c>
      <c r="C573" s="15" t="s">
        <v>10</v>
      </c>
      <c r="D573" s="15" t="e">
        <f>HLOOKUP($B569,'[1]6-1-2021 SCE JRC Calculations'!$17:$26,5,0)</f>
        <v>#N/A</v>
      </c>
      <c r="E573" s="15" t="e">
        <f>HLOOKUP($B569,'[1]6-1-2021 SCE JRC Calculations'!$29:$38,5,0)</f>
        <v>#N/A</v>
      </c>
      <c r="F573" s="15" t="e">
        <f>HLOOKUP($B569,'[1]6-1-2021 SCE JRC Calculations'!$44:$53,5,0)</f>
        <v>#N/A</v>
      </c>
      <c r="G573" s="15" t="e">
        <f>HLOOKUP($B569,'[1]6-1-2021 SCE JRC Calculations'!$57:$68,5,0)</f>
        <v>#N/A</v>
      </c>
    </row>
    <row r="574" spans="2:7" ht="15" hidden="1" thickBot="1" x14ac:dyDescent="0.45">
      <c r="B574" s="14" t="s">
        <v>11</v>
      </c>
      <c r="C574" s="15" t="e">
        <f>HLOOKUP($B569,'[1]6-1-2021 SCE JRC Calculations'!$5:$14,6,0)</f>
        <v>#N/A</v>
      </c>
      <c r="D574" s="15" t="e">
        <f>HLOOKUP($B569,'[1]6-1-2021 SCE JRC Calculations'!$17:$26,6,0)</f>
        <v>#N/A</v>
      </c>
      <c r="E574" s="15" t="e">
        <f>HLOOKUP($B569,'[1]6-1-2021 SCE JRC Calculations'!$29:$38,6,0)</f>
        <v>#N/A</v>
      </c>
      <c r="F574" s="15" t="e">
        <f>HLOOKUP($B569,'[1]6-1-2021 SCE JRC Calculations'!$44:$53,6,0)</f>
        <v>#N/A</v>
      </c>
      <c r="G574" s="15" t="e">
        <f>HLOOKUP($B569,'[1]6-1-2021 SCE JRC Calculations'!$57:$68,6,0)</f>
        <v>#N/A</v>
      </c>
    </row>
    <row r="575" spans="2:7" ht="15" hidden="1" thickBot="1" x14ac:dyDescent="0.45">
      <c r="B575" s="17" t="s">
        <v>13</v>
      </c>
      <c r="C575" s="18" t="e">
        <f>HLOOKUP($B569,'[1]6-1-2021 SCE JRC Calculations'!$5:$14,7,0)</f>
        <v>#N/A</v>
      </c>
      <c r="D575" s="18" t="e">
        <f>HLOOKUP($B569,'[1]6-1-2021 SCE JRC Calculations'!$17:$26,7,0)</f>
        <v>#N/A</v>
      </c>
      <c r="E575" s="18" t="e">
        <f>HLOOKUP($B569,'[1]6-1-2021 SCE JRC Calculations'!$29:$38,7,0)</f>
        <v>#N/A</v>
      </c>
      <c r="F575" s="18" t="e">
        <f>HLOOKUP($B569,'[1]6-1-2021 SCE JRC Calculations'!$44:$53,7,0)</f>
        <v>#N/A</v>
      </c>
      <c r="G575" s="18" t="e">
        <f>HLOOKUP($B569,'[1]6-1-2021 SCE JRC Calculations'!$57:$68,7,0)</f>
        <v>#N/A</v>
      </c>
    </row>
    <row r="576" spans="2:7" ht="15" hidden="1" thickBot="1" x14ac:dyDescent="0.45">
      <c r="B576" s="20" t="e">
        <f>IF(HLOOKUP(B569,'[1]6-1-2021 SCE JRC Calculations'!$5:$14,10,0)="","Monthly Usage: "&amp;HLOOKUP(B569,'[1]6-1-2021 SCE JRC Calculations'!$5:$14,9,0)&amp;"kWh","Monthly Usage: "&amp;HLOOKUP(B569,'[1]6-1-2021 SCE JRC Calculations'!$5:$14,9,0)&amp;"kWh  "&amp;"Monthly Demand: "&amp;HLOOKUP(B569,'[1]6-1-2021 SCE JRC Calculations'!$5:$14,10,0)&amp;"kWh")</f>
        <v>#N/A</v>
      </c>
      <c r="C576" s="23"/>
      <c r="D576" s="23"/>
      <c r="E576" s="23"/>
      <c r="F576" s="21"/>
      <c r="G576" s="22"/>
    </row>
    <row r="577" spans="2:7" ht="15" hidden="1" thickBot="1" x14ac:dyDescent="0.45">
      <c r="B577" s="20" t="str">
        <f>$B$11</f>
        <v>Rates are current as of October 1, 2021</v>
      </c>
      <c r="C577" s="23"/>
      <c r="D577" s="23"/>
      <c r="E577" s="23"/>
      <c r="F577" s="21"/>
      <c r="G577" s="22"/>
    </row>
    <row r="578" spans="2:7" ht="14.5" hidden="1" customHeight="1" x14ac:dyDescent="0.4">
      <c r="B578" s="24" t="s">
        <v>95</v>
      </c>
      <c r="C578" s="25"/>
      <c r="D578" s="25"/>
      <c r="E578" s="25"/>
      <c r="F578" s="25"/>
      <c r="G578" s="26"/>
    </row>
    <row r="579" spans="2:7" ht="15" hidden="1" thickBot="1" x14ac:dyDescent="0.45">
      <c r="B579" s="24"/>
      <c r="C579" s="25"/>
      <c r="D579" s="25"/>
      <c r="E579" s="25"/>
      <c r="F579" s="25"/>
      <c r="G579" s="26"/>
    </row>
    <row r="580" spans="2:7" ht="15" hidden="1" thickBot="1" x14ac:dyDescent="0.45">
      <c r="B580" s="24"/>
      <c r="C580" s="25"/>
      <c r="D580" s="25"/>
      <c r="E580" s="25"/>
      <c r="F580" s="25"/>
      <c r="G580" s="26"/>
    </row>
    <row r="581" spans="2:7" ht="15" hidden="1" thickBot="1" x14ac:dyDescent="0.45">
      <c r="B581" s="27"/>
      <c r="C581" s="28"/>
      <c r="D581" s="28"/>
      <c r="E581" s="28"/>
      <c r="F581" s="28"/>
      <c r="G581" s="29"/>
    </row>
    <row r="582" spans="2:7" ht="15" hidden="1" thickBot="1" x14ac:dyDescent="0.45">
      <c r="B582" s="30" t="s">
        <v>57</v>
      </c>
      <c r="C582" s="31"/>
      <c r="D582" s="31"/>
      <c r="E582" s="31"/>
      <c r="F582" s="31"/>
      <c r="G582" s="32"/>
    </row>
    <row r="583" spans="2:7" ht="15" hidden="1" thickBot="1" x14ac:dyDescent="0.45">
      <c r="B583" s="5" t="s">
        <v>96</v>
      </c>
      <c r="C583" s="6"/>
      <c r="D583" s="6"/>
      <c r="E583" s="6"/>
      <c r="F583" s="7"/>
      <c r="G583" s="8"/>
    </row>
    <row r="584" spans="2:7" ht="26.15" hidden="1" thickBot="1" x14ac:dyDescent="0.45">
      <c r="B584" s="9" t="str">
        <f>"2021 Schedule "&amp; B583</f>
        <v>2021 Schedule TOU-GS-3-B-PRI</v>
      </c>
      <c r="C584" s="10" t="s">
        <v>2</v>
      </c>
      <c r="D584" s="11" t="s">
        <v>3</v>
      </c>
      <c r="E584" s="11" t="s">
        <v>4</v>
      </c>
      <c r="F584" s="12" t="str">
        <f>$F$3</f>
        <v>Pomona Choice</v>
      </c>
      <c r="G584" s="13" t="str">
        <f>$G$3</f>
        <v>Pomona Choice 100
100% Renewable</v>
      </c>
    </row>
    <row r="585" spans="2:7" ht="15" hidden="1" thickBot="1" x14ac:dyDescent="0.45">
      <c r="B585" s="14" t="s">
        <v>7</v>
      </c>
      <c r="C585" s="15" t="e">
        <f>HLOOKUP($B583,'[1]6-1-2021 SCE JRC Calculations'!$5:$14,4,0)</f>
        <v>#N/A</v>
      </c>
      <c r="D585" s="15" t="e">
        <f>HLOOKUP($B583,'[1]6-1-2021 SCE JRC Calculations'!$17:$26,4,0)</f>
        <v>#N/A</v>
      </c>
      <c r="E585" s="15" t="e">
        <f>HLOOKUP($B583,'[1]6-1-2021 SCE JRC Calculations'!$29:$38,4,0)</f>
        <v>#N/A</v>
      </c>
      <c r="F585" s="15" t="e">
        <f>HLOOKUP($B583,'[1]6-1-2021 SCE JRC Calculations'!$44:$53,4,0)</f>
        <v>#N/A</v>
      </c>
      <c r="G585" s="15" t="e">
        <f>HLOOKUP($B583,'[1]6-1-2021 SCE JRC Calculations'!$57:$68,4,0)</f>
        <v>#N/A</v>
      </c>
    </row>
    <row r="586" spans="2:7" ht="15" hidden="1" thickBot="1" x14ac:dyDescent="0.45">
      <c r="B586" s="14" t="s">
        <v>8</v>
      </c>
      <c r="C586" s="15" t="e">
        <f>HLOOKUP($B583,'[1]6-1-2021 SCE JRC Calculations'!$5:$14,3,0)</f>
        <v>#N/A</v>
      </c>
      <c r="D586" s="15" t="e">
        <f>HLOOKUP($B583,'[1]6-1-2021 SCE JRC Calculations'!$17:$26,3,0)</f>
        <v>#N/A</v>
      </c>
      <c r="E586" s="15" t="e">
        <f>HLOOKUP($B583,'[1]6-1-2021 SCE JRC Calculations'!$29:$38,3,0)</f>
        <v>#N/A</v>
      </c>
      <c r="F586" s="15" t="e">
        <f>HLOOKUP($B583,'[1]6-1-2021 SCE JRC Calculations'!$44:$53,3,0)</f>
        <v>#N/A</v>
      </c>
      <c r="G586" s="15" t="e">
        <f>HLOOKUP($B583,'[1]6-1-2021 SCE JRC Calculations'!$57:$68,3,0)</f>
        <v>#N/A</v>
      </c>
    </row>
    <row r="587" spans="2:7" ht="15" hidden="1" thickBot="1" x14ac:dyDescent="0.45">
      <c r="B587" s="14" t="s">
        <v>9</v>
      </c>
      <c r="C587" s="15" t="s">
        <v>10</v>
      </c>
      <c r="D587" s="15" t="e">
        <f>HLOOKUP($B583,'[1]6-1-2021 SCE JRC Calculations'!$17:$26,5,0)</f>
        <v>#N/A</v>
      </c>
      <c r="E587" s="15" t="e">
        <f>HLOOKUP($B583,'[1]6-1-2021 SCE JRC Calculations'!$29:$38,5,0)</f>
        <v>#N/A</v>
      </c>
      <c r="F587" s="15" t="e">
        <f>HLOOKUP($B583,'[1]6-1-2021 SCE JRC Calculations'!$44:$53,5,0)</f>
        <v>#N/A</v>
      </c>
      <c r="G587" s="15" t="e">
        <f>HLOOKUP($B583,'[1]6-1-2021 SCE JRC Calculations'!$57:$68,5,0)</f>
        <v>#N/A</v>
      </c>
    </row>
    <row r="588" spans="2:7" ht="15" hidden="1" thickBot="1" x14ac:dyDescent="0.45">
      <c r="B588" s="14" t="s">
        <v>11</v>
      </c>
      <c r="C588" s="15" t="e">
        <f>HLOOKUP($B583,'[1]6-1-2021 SCE JRC Calculations'!$5:$14,6,0)</f>
        <v>#N/A</v>
      </c>
      <c r="D588" s="15" t="e">
        <f>HLOOKUP($B583,'[1]6-1-2021 SCE JRC Calculations'!$17:$26,6,0)</f>
        <v>#N/A</v>
      </c>
      <c r="E588" s="15" t="e">
        <f>HLOOKUP($B583,'[1]6-1-2021 SCE JRC Calculations'!$29:$38,6,0)</f>
        <v>#N/A</v>
      </c>
      <c r="F588" s="15" t="e">
        <f>HLOOKUP($B583,'[1]6-1-2021 SCE JRC Calculations'!$44:$53,6,0)</f>
        <v>#N/A</v>
      </c>
      <c r="G588" s="15" t="e">
        <f>HLOOKUP($B583,'[1]6-1-2021 SCE JRC Calculations'!$57:$68,6,0)</f>
        <v>#N/A</v>
      </c>
    </row>
    <row r="589" spans="2:7" ht="15" hidden="1" thickBot="1" x14ac:dyDescent="0.45">
      <c r="B589" s="17" t="s">
        <v>13</v>
      </c>
      <c r="C589" s="18" t="e">
        <f>HLOOKUP($B583,'[1]6-1-2021 SCE JRC Calculations'!$5:$14,7,0)</f>
        <v>#N/A</v>
      </c>
      <c r="D589" s="18" t="e">
        <f>HLOOKUP($B583,'[1]6-1-2021 SCE JRC Calculations'!$17:$26,7,0)</f>
        <v>#N/A</v>
      </c>
      <c r="E589" s="18" t="e">
        <f>HLOOKUP($B583,'[1]6-1-2021 SCE JRC Calculations'!$29:$38,7,0)</f>
        <v>#N/A</v>
      </c>
      <c r="F589" s="18" t="e">
        <f>HLOOKUP($B583,'[1]6-1-2021 SCE JRC Calculations'!$44:$53,7,0)</f>
        <v>#N/A</v>
      </c>
      <c r="G589" s="18" t="e">
        <f>HLOOKUP($B583,'[1]6-1-2021 SCE JRC Calculations'!$57:$68,7,0)</f>
        <v>#N/A</v>
      </c>
    </row>
    <row r="590" spans="2:7" ht="15" hidden="1" thickBot="1" x14ac:dyDescent="0.45">
      <c r="B590" s="20" t="e">
        <f>IF(HLOOKUP(B583,'[1]6-1-2021 SCE JRC Calculations'!$5:$14,10,0)="","Monthly Usage: "&amp;HLOOKUP(B583,'[1]6-1-2021 SCE JRC Calculations'!$5:$14,9,0)&amp;"kWh","Monthly Usage: "&amp;HLOOKUP(B583,'[1]6-1-2021 SCE JRC Calculations'!$5:$14,9,0)&amp;"kWh  "&amp;"Monthly Demand: "&amp;HLOOKUP(B583,'[1]6-1-2021 SCE JRC Calculations'!$5:$14,10,0)&amp;"kWh")</f>
        <v>#N/A</v>
      </c>
      <c r="C590" s="23"/>
      <c r="D590" s="23"/>
      <c r="E590" s="23"/>
      <c r="F590" s="21"/>
      <c r="G590" s="22"/>
    </row>
    <row r="591" spans="2:7" ht="15" hidden="1" thickBot="1" x14ac:dyDescent="0.45">
      <c r="B591" s="20" t="str">
        <f>$B$11</f>
        <v>Rates are current as of October 1, 2021</v>
      </c>
      <c r="C591" s="23"/>
      <c r="D591" s="23"/>
      <c r="E591" s="23"/>
      <c r="F591" s="21"/>
      <c r="G591" s="22"/>
    </row>
    <row r="592" spans="2:7" ht="14.5" hidden="1" customHeight="1" x14ac:dyDescent="0.4">
      <c r="B592" s="24" t="s">
        <v>97</v>
      </c>
      <c r="C592" s="25"/>
      <c r="D592" s="25"/>
      <c r="E592" s="25"/>
      <c r="F592" s="25"/>
      <c r="G592" s="26"/>
    </row>
    <row r="593" spans="2:7" ht="15" hidden="1" thickBot="1" x14ac:dyDescent="0.45">
      <c r="B593" s="24"/>
      <c r="C593" s="25"/>
      <c r="D593" s="25"/>
      <c r="E593" s="25"/>
      <c r="F593" s="25"/>
      <c r="G593" s="26"/>
    </row>
    <row r="594" spans="2:7" ht="15" hidden="1" thickBot="1" x14ac:dyDescent="0.45">
      <c r="B594" s="24"/>
      <c r="C594" s="25"/>
      <c r="D594" s="25"/>
      <c r="E594" s="25"/>
      <c r="F594" s="25"/>
      <c r="G594" s="26"/>
    </row>
    <row r="595" spans="2:7" ht="15" hidden="1" thickBot="1" x14ac:dyDescent="0.45">
      <c r="B595" s="27"/>
      <c r="C595" s="28"/>
      <c r="D595" s="28"/>
      <c r="E595" s="28"/>
      <c r="F595" s="28"/>
      <c r="G595" s="29"/>
    </row>
    <row r="596" spans="2:7" ht="15" hidden="1" thickBot="1" x14ac:dyDescent="0.45">
      <c r="B596" s="30" t="s">
        <v>57</v>
      </c>
      <c r="C596" s="31"/>
      <c r="D596" s="31"/>
      <c r="E596" s="31"/>
      <c r="F596" s="31"/>
      <c r="G596" s="32"/>
    </row>
    <row r="597" spans="2:7" ht="15" hidden="1" thickBot="1" x14ac:dyDescent="0.45">
      <c r="B597" s="5" t="s">
        <v>98</v>
      </c>
      <c r="C597" s="6"/>
      <c r="D597" s="6"/>
      <c r="E597" s="6"/>
      <c r="F597" s="7"/>
      <c r="G597" s="8"/>
    </row>
    <row r="598" spans="2:7" ht="26.15" hidden="1" thickBot="1" x14ac:dyDescent="0.45">
      <c r="B598" s="9" t="str">
        <f>"2021 Schedule "&amp; B597</f>
        <v>2021 Schedule TOU-8-B-SEC</v>
      </c>
      <c r="C598" s="10" t="s">
        <v>2</v>
      </c>
      <c r="D598" s="11" t="s">
        <v>3</v>
      </c>
      <c r="E598" s="11" t="s">
        <v>4</v>
      </c>
      <c r="F598" s="12" t="str">
        <f>$F$3</f>
        <v>Pomona Choice</v>
      </c>
      <c r="G598" s="13" t="str">
        <f>$G$3</f>
        <v>Pomona Choice 100
100% Renewable</v>
      </c>
    </row>
    <row r="599" spans="2:7" ht="15" hidden="1" thickBot="1" x14ac:dyDescent="0.45">
      <c r="B599" s="14" t="s">
        <v>7</v>
      </c>
      <c r="C599" s="15" t="e">
        <f>HLOOKUP($B597,'[1]6-1-2021 SCE JRC Calculations'!$5:$14,4,0)</f>
        <v>#N/A</v>
      </c>
      <c r="D599" s="15" t="e">
        <f>HLOOKUP($B597,'[1]6-1-2021 SCE JRC Calculations'!$17:$26,4,0)</f>
        <v>#N/A</v>
      </c>
      <c r="E599" s="15" t="e">
        <f>HLOOKUP($B597,'[1]6-1-2021 SCE JRC Calculations'!$29:$38,4,0)</f>
        <v>#N/A</v>
      </c>
      <c r="F599" s="15" t="e">
        <f>HLOOKUP($B597,'[1]6-1-2021 SCE JRC Calculations'!$44:$53,4,0)</f>
        <v>#N/A</v>
      </c>
      <c r="G599" s="15" t="e">
        <f>HLOOKUP($B597,'[1]6-1-2021 SCE JRC Calculations'!$57:$68,4,0)</f>
        <v>#N/A</v>
      </c>
    </row>
    <row r="600" spans="2:7" ht="15" hidden="1" thickBot="1" x14ac:dyDescent="0.45">
      <c r="B600" s="14" t="s">
        <v>8</v>
      </c>
      <c r="C600" s="15" t="e">
        <f>HLOOKUP($B597,'[1]6-1-2021 SCE JRC Calculations'!$5:$14,3,0)</f>
        <v>#N/A</v>
      </c>
      <c r="D600" s="15" t="e">
        <f>HLOOKUP($B597,'[1]6-1-2021 SCE JRC Calculations'!$17:$26,3,0)</f>
        <v>#N/A</v>
      </c>
      <c r="E600" s="15" t="e">
        <f>HLOOKUP($B597,'[1]6-1-2021 SCE JRC Calculations'!$29:$38,3,0)</f>
        <v>#N/A</v>
      </c>
      <c r="F600" s="15" t="e">
        <f>HLOOKUP($B597,'[1]6-1-2021 SCE JRC Calculations'!$44:$53,3,0)</f>
        <v>#N/A</v>
      </c>
      <c r="G600" s="15" t="e">
        <f>HLOOKUP($B597,'[1]6-1-2021 SCE JRC Calculations'!$57:$68,3,0)</f>
        <v>#N/A</v>
      </c>
    </row>
    <row r="601" spans="2:7" ht="15" hidden="1" thickBot="1" x14ac:dyDescent="0.45">
      <c r="B601" s="14" t="s">
        <v>9</v>
      </c>
      <c r="C601" s="15" t="s">
        <v>10</v>
      </c>
      <c r="D601" s="15" t="e">
        <f>HLOOKUP($B597,'[1]6-1-2021 SCE JRC Calculations'!$17:$26,5,0)</f>
        <v>#N/A</v>
      </c>
      <c r="E601" s="15" t="e">
        <f>HLOOKUP($B597,'[1]6-1-2021 SCE JRC Calculations'!$29:$38,5,0)</f>
        <v>#N/A</v>
      </c>
      <c r="F601" s="15" t="e">
        <f>HLOOKUP($B597,'[1]6-1-2021 SCE JRC Calculations'!$44:$53,5,0)</f>
        <v>#N/A</v>
      </c>
      <c r="G601" s="15" t="e">
        <f>HLOOKUP($B597,'[1]6-1-2021 SCE JRC Calculations'!$57:$68,5,0)</f>
        <v>#N/A</v>
      </c>
    </row>
    <row r="602" spans="2:7" ht="15" hidden="1" thickBot="1" x14ac:dyDescent="0.45">
      <c r="B602" s="14" t="s">
        <v>11</v>
      </c>
      <c r="C602" s="15" t="e">
        <f>HLOOKUP($B597,'[1]6-1-2021 SCE JRC Calculations'!$5:$14,6,0)</f>
        <v>#N/A</v>
      </c>
      <c r="D602" s="15" t="e">
        <f>HLOOKUP($B597,'[1]6-1-2021 SCE JRC Calculations'!$17:$26,6,0)</f>
        <v>#N/A</v>
      </c>
      <c r="E602" s="15" t="e">
        <f>HLOOKUP($B597,'[1]6-1-2021 SCE JRC Calculations'!$29:$38,6,0)</f>
        <v>#N/A</v>
      </c>
      <c r="F602" s="15" t="e">
        <f>HLOOKUP($B597,'[1]6-1-2021 SCE JRC Calculations'!$44:$53,6,0)</f>
        <v>#N/A</v>
      </c>
      <c r="G602" s="15" t="e">
        <f>HLOOKUP($B597,'[1]6-1-2021 SCE JRC Calculations'!$57:$68,6,0)</f>
        <v>#N/A</v>
      </c>
    </row>
    <row r="603" spans="2:7" ht="15" hidden="1" thickBot="1" x14ac:dyDescent="0.45">
      <c r="B603" s="17" t="s">
        <v>13</v>
      </c>
      <c r="C603" s="18" t="e">
        <f>HLOOKUP($B597,'[1]6-1-2021 SCE JRC Calculations'!$5:$14,7,0)</f>
        <v>#N/A</v>
      </c>
      <c r="D603" s="18" t="e">
        <f>HLOOKUP($B597,'[1]6-1-2021 SCE JRC Calculations'!$17:$26,7,0)</f>
        <v>#N/A</v>
      </c>
      <c r="E603" s="18" t="e">
        <f>HLOOKUP($B597,'[1]6-1-2021 SCE JRC Calculations'!$29:$38,7,0)</f>
        <v>#N/A</v>
      </c>
      <c r="F603" s="18" t="e">
        <f>HLOOKUP($B597,'[1]6-1-2021 SCE JRC Calculations'!$44:$53,7,0)</f>
        <v>#N/A</v>
      </c>
      <c r="G603" s="18" t="e">
        <f>HLOOKUP($B597,'[1]6-1-2021 SCE JRC Calculations'!$57:$68,7,0)</f>
        <v>#N/A</v>
      </c>
    </row>
    <row r="604" spans="2:7" ht="15" hidden="1" thickBot="1" x14ac:dyDescent="0.45">
      <c r="B604" s="20" t="e">
        <f>IF(HLOOKUP(B597,'[1]6-1-2021 SCE JRC Calculations'!$5:$14,10,0)="","Monthly Usage: "&amp;HLOOKUP(B597,'[1]6-1-2021 SCE JRC Calculations'!$5:$14,9,0)&amp;"kWh","Monthly Usage: "&amp;HLOOKUP(B597,'[1]6-1-2021 SCE JRC Calculations'!$5:$14,9,0)&amp;"kWh  "&amp;"Monthly Demand: "&amp;HLOOKUP(B597,'[1]6-1-2021 SCE JRC Calculations'!$5:$14,10,0)&amp;"kWh")</f>
        <v>#N/A</v>
      </c>
      <c r="C604" s="23"/>
      <c r="D604" s="23"/>
      <c r="E604" s="23"/>
      <c r="F604" s="21"/>
      <c r="G604" s="22"/>
    </row>
    <row r="605" spans="2:7" ht="15" hidden="1" thickBot="1" x14ac:dyDescent="0.45">
      <c r="B605" s="20" t="str">
        <f>$B$11</f>
        <v>Rates are current as of October 1, 2021</v>
      </c>
      <c r="C605" s="23"/>
      <c r="D605" s="23"/>
      <c r="E605" s="23"/>
      <c r="F605" s="21"/>
      <c r="G605" s="22"/>
    </row>
    <row r="606" spans="2:7" ht="14.5" hidden="1" customHeight="1" x14ac:dyDescent="0.4">
      <c r="B606" s="24" t="s">
        <v>99</v>
      </c>
      <c r="C606" s="25"/>
      <c r="D606" s="25"/>
      <c r="E606" s="25"/>
      <c r="F606" s="25"/>
      <c r="G606" s="26"/>
    </row>
    <row r="607" spans="2:7" ht="15" hidden="1" thickBot="1" x14ac:dyDescent="0.45">
      <c r="B607" s="24"/>
      <c r="C607" s="25"/>
      <c r="D607" s="25"/>
      <c r="E607" s="25"/>
      <c r="F607" s="25"/>
      <c r="G607" s="26"/>
    </row>
    <row r="608" spans="2:7" ht="15" hidden="1" thickBot="1" x14ac:dyDescent="0.45">
      <c r="B608" s="24"/>
      <c r="C608" s="25"/>
      <c r="D608" s="25"/>
      <c r="E608" s="25"/>
      <c r="F608" s="25"/>
      <c r="G608" s="26"/>
    </row>
    <row r="609" spans="2:7" ht="15" hidden="1" thickBot="1" x14ac:dyDescent="0.45">
      <c r="B609" s="27"/>
      <c r="C609" s="28"/>
      <c r="D609" s="28"/>
      <c r="E609" s="28"/>
      <c r="F609" s="28"/>
      <c r="G609" s="29"/>
    </row>
    <row r="610" spans="2:7" ht="15" hidden="1" thickBot="1" x14ac:dyDescent="0.45">
      <c r="B610" s="30" t="s">
        <v>57</v>
      </c>
      <c r="C610" s="31"/>
      <c r="D610" s="31"/>
      <c r="E610" s="31"/>
      <c r="F610" s="31"/>
      <c r="G610" s="32"/>
    </row>
    <row r="611" spans="2:7" ht="15" hidden="1" thickBot="1" x14ac:dyDescent="0.45">
      <c r="B611" s="5" t="s">
        <v>100</v>
      </c>
      <c r="C611" s="6"/>
      <c r="D611" s="6"/>
      <c r="E611" s="6"/>
      <c r="F611" s="7"/>
      <c r="G611" s="8"/>
    </row>
    <row r="612" spans="2:7" ht="26.15" hidden="1" thickBot="1" x14ac:dyDescent="0.45">
      <c r="B612" s="9" t="str">
        <f>"2021 Schedule "&amp; B611</f>
        <v>2021 Schedule TOU-8-D-SEC</v>
      </c>
      <c r="C612" s="10" t="s">
        <v>2</v>
      </c>
      <c r="D612" s="11" t="s">
        <v>3</v>
      </c>
      <c r="E612" s="11" t="s">
        <v>4</v>
      </c>
      <c r="F612" s="12" t="str">
        <f>$F$3</f>
        <v>Pomona Choice</v>
      </c>
      <c r="G612" s="13" t="str">
        <f>$G$3</f>
        <v>Pomona Choice 100
100% Renewable</v>
      </c>
    </row>
    <row r="613" spans="2:7" ht="15" hidden="1" thickBot="1" x14ac:dyDescent="0.45">
      <c r="B613" s="14" t="s">
        <v>7</v>
      </c>
      <c r="C613" s="15" t="e">
        <f>HLOOKUP($B611,'[1]6-1-2021 SCE JRC Calculations'!$5:$14,4,0)</f>
        <v>#N/A</v>
      </c>
      <c r="D613" s="15" t="e">
        <f>HLOOKUP($B611,'[1]6-1-2021 SCE JRC Calculations'!$17:$26,4,0)</f>
        <v>#N/A</v>
      </c>
      <c r="E613" s="15" t="e">
        <f>HLOOKUP($B611,'[1]6-1-2021 SCE JRC Calculations'!$29:$38,4,0)</f>
        <v>#N/A</v>
      </c>
      <c r="F613" s="15" t="e">
        <f>HLOOKUP($B611,'[1]6-1-2021 SCE JRC Calculations'!$44:$53,4,0)</f>
        <v>#N/A</v>
      </c>
      <c r="G613" s="15" t="e">
        <f>HLOOKUP($B611,'[1]6-1-2021 SCE JRC Calculations'!$57:$68,4,0)</f>
        <v>#N/A</v>
      </c>
    </row>
    <row r="614" spans="2:7" ht="15" hidden="1" thickBot="1" x14ac:dyDescent="0.45">
      <c r="B614" s="14" t="s">
        <v>8</v>
      </c>
      <c r="C614" s="15" t="e">
        <f>HLOOKUP($B611,'[1]6-1-2021 SCE JRC Calculations'!$5:$14,3,0)</f>
        <v>#N/A</v>
      </c>
      <c r="D614" s="15" t="e">
        <f>HLOOKUP($B611,'[1]6-1-2021 SCE JRC Calculations'!$17:$26,3,0)</f>
        <v>#N/A</v>
      </c>
      <c r="E614" s="15" t="e">
        <f>HLOOKUP($B611,'[1]6-1-2021 SCE JRC Calculations'!$29:$38,3,0)</f>
        <v>#N/A</v>
      </c>
      <c r="F614" s="15" t="e">
        <f>HLOOKUP($B611,'[1]6-1-2021 SCE JRC Calculations'!$44:$53,3,0)</f>
        <v>#N/A</v>
      </c>
      <c r="G614" s="15" t="e">
        <f>HLOOKUP($B611,'[1]6-1-2021 SCE JRC Calculations'!$57:$68,3,0)</f>
        <v>#N/A</v>
      </c>
    </row>
    <row r="615" spans="2:7" ht="15" hidden="1" thickBot="1" x14ac:dyDescent="0.45">
      <c r="B615" s="14" t="s">
        <v>9</v>
      </c>
      <c r="C615" s="15" t="s">
        <v>10</v>
      </c>
      <c r="D615" s="15" t="e">
        <f>HLOOKUP($B611,'[1]6-1-2021 SCE JRC Calculations'!$17:$26,5,0)</f>
        <v>#N/A</v>
      </c>
      <c r="E615" s="15" t="e">
        <f>HLOOKUP($B611,'[1]6-1-2021 SCE JRC Calculations'!$29:$38,5,0)</f>
        <v>#N/A</v>
      </c>
      <c r="F615" s="15" t="e">
        <f>HLOOKUP($B611,'[1]6-1-2021 SCE JRC Calculations'!$44:$53,5,0)</f>
        <v>#N/A</v>
      </c>
      <c r="G615" s="15" t="e">
        <f>HLOOKUP($B611,'[1]6-1-2021 SCE JRC Calculations'!$57:$68,5,0)</f>
        <v>#N/A</v>
      </c>
    </row>
    <row r="616" spans="2:7" ht="15" hidden="1" thickBot="1" x14ac:dyDescent="0.45">
      <c r="B616" s="14" t="s">
        <v>11</v>
      </c>
      <c r="C616" s="15" t="e">
        <f>HLOOKUP($B611,'[1]6-1-2021 SCE JRC Calculations'!$5:$14,6,0)</f>
        <v>#N/A</v>
      </c>
      <c r="D616" s="15" t="e">
        <f>HLOOKUP($B611,'[1]6-1-2021 SCE JRC Calculations'!$17:$26,6,0)</f>
        <v>#N/A</v>
      </c>
      <c r="E616" s="15" t="e">
        <f>HLOOKUP($B611,'[1]6-1-2021 SCE JRC Calculations'!$29:$38,6,0)</f>
        <v>#N/A</v>
      </c>
      <c r="F616" s="15" t="e">
        <f>HLOOKUP($B611,'[1]6-1-2021 SCE JRC Calculations'!$44:$53,6,0)</f>
        <v>#N/A</v>
      </c>
      <c r="G616" s="15" t="e">
        <f>HLOOKUP($B611,'[1]6-1-2021 SCE JRC Calculations'!$57:$68,6,0)</f>
        <v>#N/A</v>
      </c>
    </row>
    <row r="617" spans="2:7" ht="15" hidden="1" thickBot="1" x14ac:dyDescent="0.45">
      <c r="B617" s="17" t="s">
        <v>13</v>
      </c>
      <c r="C617" s="18" t="e">
        <f>HLOOKUP($B611,'[1]6-1-2021 SCE JRC Calculations'!$5:$14,7,0)</f>
        <v>#N/A</v>
      </c>
      <c r="D617" s="18" t="e">
        <f>HLOOKUP($B611,'[1]6-1-2021 SCE JRC Calculations'!$17:$26,7,0)</f>
        <v>#N/A</v>
      </c>
      <c r="E617" s="18" t="e">
        <f>HLOOKUP($B611,'[1]6-1-2021 SCE JRC Calculations'!$29:$38,7,0)</f>
        <v>#N/A</v>
      </c>
      <c r="F617" s="18" t="e">
        <f>HLOOKUP($B611,'[1]6-1-2021 SCE JRC Calculations'!$44:$53,7,0)</f>
        <v>#N/A</v>
      </c>
      <c r="G617" s="18" t="e">
        <f>HLOOKUP($B611,'[1]6-1-2021 SCE JRC Calculations'!$57:$68,7,0)</f>
        <v>#N/A</v>
      </c>
    </row>
    <row r="618" spans="2:7" ht="15" hidden="1" thickBot="1" x14ac:dyDescent="0.45">
      <c r="B618" s="20" t="e">
        <f>IF(HLOOKUP(B611,'[1]6-1-2021 SCE JRC Calculations'!$5:$14,10,0)="","Monthly Usage: "&amp;HLOOKUP(B611,'[1]6-1-2021 SCE JRC Calculations'!$5:$14,9,0)&amp;"kWh","Monthly Usage: "&amp;HLOOKUP(B611,'[1]6-1-2021 SCE JRC Calculations'!$5:$14,9,0)&amp;"kWh  "&amp;"Monthly Demand: "&amp;HLOOKUP(B611,'[1]6-1-2021 SCE JRC Calculations'!$5:$14,10,0)&amp;"kWh")</f>
        <v>#N/A</v>
      </c>
      <c r="C618" s="23"/>
      <c r="D618" s="23"/>
      <c r="E618" s="23"/>
      <c r="F618" s="21"/>
      <c r="G618" s="22"/>
    </row>
    <row r="619" spans="2:7" ht="15" hidden="1" thickBot="1" x14ac:dyDescent="0.45">
      <c r="B619" s="20" t="str">
        <f>$B$11</f>
        <v>Rates are current as of October 1, 2021</v>
      </c>
      <c r="C619" s="23"/>
      <c r="D619" s="23"/>
      <c r="E619" s="23"/>
      <c r="F619" s="21"/>
      <c r="G619" s="22"/>
    </row>
    <row r="620" spans="2:7" ht="14.5" hidden="1" customHeight="1" x14ac:dyDescent="0.4">
      <c r="B620" s="24" t="s">
        <v>101</v>
      </c>
      <c r="C620" s="25"/>
      <c r="D620" s="25"/>
      <c r="E620" s="25"/>
      <c r="F620" s="25"/>
      <c r="G620" s="26"/>
    </row>
    <row r="621" spans="2:7" ht="15" hidden="1" thickBot="1" x14ac:dyDescent="0.45">
      <c r="B621" s="24"/>
      <c r="C621" s="25"/>
      <c r="D621" s="25"/>
      <c r="E621" s="25"/>
      <c r="F621" s="25"/>
      <c r="G621" s="26"/>
    </row>
    <row r="622" spans="2:7" ht="15" hidden="1" thickBot="1" x14ac:dyDescent="0.45">
      <c r="B622" s="24"/>
      <c r="C622" s="25"/>
      <c r="D622" s="25"/>
      <c r="E622" s="25"/>
      <c r="F622" s="25"/>
      <c r="G622" s="26"/>
    </row>
    <row r="623" spans="2:7" ht="15" hidden="1" thickBot="1" x14ac:dyDescent="0.45">
      <c r="B623" s="27"/>
      <c r="C623" s="28"/>
      <c r="D623" s="28"/>
      <c r="E623" s="28"/>
      <c r="F623" s="28"/>
      <c r="G623" s="29"/>
    </row>
    <row r="624" spans="2:7" ht="15" hidden="1" thickBot="1" x14ac:dyDescent="0.45">
      <c r="B624" s="30" t="s">
        <v>57</v>
      </c>
      <c r="C624" s="31"/>
      <c r="D624" s="31"/>
      <c r="E624" s="31"/>
      <c r="F624" s="31"/>
      <c r="G624" s="32"/>
    </row>
    <row r="625" spans="2:7" ht="15" hidden="1" thickBot="1" x14ac:dyDescent="0.45">
      <c r="B625" s="5" t="s">
        <v>102</v>
      </c>
      <c r="C625" s="6"/>
      <c r="D625" s="6"/>
      <c r="E625" s="6"/>
      <c r="F625" s="7"/>
      <c r="G625" s="8"/>
    </row>
    <row r="626" spans="2:7" ht="26.15" hidden="1" thickBot="1" x14ac:dyDescent="0.45">
      <c r="B626" s="9" t="str">
        <f>"2021 Schedule "&amp; B625</f>
        <v>2021 Schedule TOU-8-D-PRI</v>
      </c>
      <c r="C626" s="10" t="s">
        <v>2</v>
      </c>
      <c r="D626" s="11" t="s">
        <v>3</v>
      </c>
      <c r="E626" s="11" t="s">
        <v>4</v>
      </c>
      <c r="F626" s="12" t="str">
        <f>$F$3</f>
        <v>Pomona Choice</v>
      </c>
      <c r="G626" s="13" t="str">
        <f>$G$3</f>
        <v>Pomona Choice 100
100% Renewable</v>
      </c>
    </row>
    <row r="627" spans="2:7" ht="15" hidden="1" thickBot="1" x14ac:dyDescent="0.45">
      <c r="B627" s="14" t="s">
        <v>7</v>
      </c>
      <c r="C627" s="15" t="e">
        <f>HLOOKUP($B625,'[1]6-1-2021 SCE JRC Calculations'!$5:$14,4,0)</f>
        <v>#N/A</v>
      </c>
      <c r="D627" s="15" t="e">
        <f>HLOOKUP($B625,'[1]6-1-2021 SCE JRC Calculations'!$17:$26,4,0)</f>
        <v>#N/A</v>
      </c>
      <c r="E627" s="15" t="e">
        <f>HLOOKUP($B625,'[1]6-1-2021 SCE JRC Calculations'!$29:$38,4,0)</f>
        <v>#N/A</v>
      </c>
      <c r="F627" s="15" t="e">
        <f>HLOOKUP($B625,'[1]6-1-2021 SCE JRC Calculations'!$44:$53,4,0)</f>
        <v>#N/A</v>
      </c>
      <c r="G627" s="15" t="e">
        <f>HLOOKUP($B625,'[1]6-1-2021 SCE JRC Calculations'!$57:$68,4,0)</f>
        <v>#N/A</v>
      </c>
    </row>
    <row r="628" spans="2:7" ht="15" hidden="1" thickBot="1" x14ac:dyDescent="0.45">
      <c r="B628" s="14" t="s">
        <v>8</v>
      </c>
      <c r="C628" s="15" t="e">
        <f>HLOOKUP($B625,'[1]6-1-2021 SCE JRC Calculations'!$5:$14,3,0)</f>
        <v>#N/A</v>
      </c>
      <c r="D628" s="15" t="e">
        <f>HLOOKUP($B625,'[1]6-1-2021 SCE JRC Calculations'!$17:$26,3,0)</f>
        <v>#N/A</v>
      </c>
      <c r="E628" s="15" t="e">
        <f>HLOOKUP($B625,'[1]6-1-2021 SCE JRC Calculations'!$29:$38,3,0)</f>
        <v>#N/A</v>
      </c>
      <c r="F628" s="15" t="e">
        <f>HLOOKUP($B625,'[1]6-1-2021 SCE JRC Calculations'!$44:$53,3,0)</f>
        <v>#N/A</v>
      </c>
      <c r="G628" s="15" t="e">
        <f>HLOOKUP($B625,'[1]6-1-2021 SCE JRC Calculations'!$57:$68,3,0)</f>
        <v>#N/A</v>
      </c>
    </row>
    <row r="629" spans="2:7" ht="15" hidden="1" thickBot="1" x14ac:dyDescent="0.45">
      <c r="B629" s="14" t="s">
        <v>9</v>
      </c>
      <c r="C629" s="15" t="s">
        <v>10</v>
      </c>
      <c r="D629" s="15" t="e">
        <f>HLOOKUP($B625,'[1]6-1-2021 SCE JRC Calculations'!$17:$26,5,0)</f>
        <v>#N/A</v>
      </c>
      <c r="E629" s="15" t="e">
        <f>HLOOKUP($B625,'[1]6-1-2021 SCE JRC Calculations'!$29:$38,5,0)</f>
        <v>#N/A</v>
      </c>
      <c r="F629" s="15" t="e">
        <f>HLOOKUP($B625,'[1]6-1-2021 SCE JRC Calculations'!$44:$53,5,0)</f>
        <v>#N/A</v>
      </c>
      <c r="G629" s="15" t="e">
        <f>HLOOKUP($B625,'[1]6-1-2021 SCE JRC Calculations'!$57:$68,5,0)</f>
        <v>#N/A</v>
      </c>
    </row>
    <row r="630" spans="2:7" ht="15" hidden="1" thickBot="1" x14ac:dyDescent="0.45">
      <c r="B630" s="14" t="s">
        <v>11</v>
      </c>
      <c r="C630" s="15" t="e">
        <f>HLOOKUP($B625,'[1]6-1-2021 SCE JRC Calculations'!$5:$14,6,0)</f>
        <v>#N/A</v>
      </c>
      <c r="D630" s="15" t="e">
        <f>HLOOKUP($B625,'[1]6-1-2021 SCE JRC Calculations'!$17:$26,6,0)</f>
        <v>#N/A</v>
      </c>
      <c r="E630" s="15" t="e">
        <f>HLOOKUP($B625,'[1]6-1-2021 SCE JRC Calculations'!$29:$38,6,0)</f>
        <v>#N/A</v>
      </c>
      <c r="F630" s="15" t="e">
        <f>HLOOKUP($B625,'[1]6-1-2021 SCE JRC Calculations'!$44:$53,6,0)</f>
        <v>#N/A</v>
      </c>
      <c r="G630" s="15" t="e">
        <f>HLOOKUP($B625,'[1]6-1-2021 SCE JRC Calculations'!$57:$68,6,0)</f>
        <v>#N/A</v>
      </c>
    </row>
    <row r="631" spans="2:7" ht="15" hidden="1" thickBot="1" x14ac:dyDescent="0.45">
      <c r="B631" s="17" t="s">
        <v>13</v>
      </c>
      <c r="C631" s="18" t="e">
        <f>HLOOKUP($B625,'[1]6-1-2021 SCE JRC Calculations'!$5:$14,7,0)</f>
        <v>#N/A</v>
      </c>
      <c r="D631" s="18" t="e">
        <f>HLOOKUP($B625,'[1]6-1-2021 SCE JRC Calculations'!$17:$26,7,0)</f>
        <v>#N/A</v>
      </c>
      <c r="E631" s="18" t="e">
        <f>HLOOKUP($B625,'[1]6-1-2021 SCE JRC Calculations'!$29:$38,7,0)</f>
        <v>#N/A</v>
      </c>
      <c r="F631" s="18" t="e">
        <f>HLOOKUP($B625,'[1]6-1-2021 SCE JRC Calculations'!$44:$53,7,0)</f>
        <v>#N/A</v>
      </c>
      <c r="G631" s="18" t="e">
        <f>HLOOKUP($B625,'[1]6-1-2021 SCE JRC Calculations'!$57:$68,7,0)</f>
        <v>#N/A</v>
      </c>
    </row>
    <row r="632" spans="2:7" ht="15" hidden="1" thickBot="1" x14ac:dyDescent="0.45">
      <c r="B632" s="20" t="e">
        <f>IF(HLOOKUP(B625,'[1]6-1-2021 SCE JRC Calculations'!$5:$14,10,0)="","Monthly Usage: "&amp;HLOOKUP(B625,'[1]6-1-2021 SCE JRC Calculations'!$5:$14,9,0)&amp;"kWh","Monthly Usage: "&amp;HLOOKUP(B625,'[1]6-1-2021 SCE JRC Calculations'!$5:$14,9,0)&amp;"kWh  "&amp;"Monthly Demand: "&amp;HLOOKUP(B625,'[1]6-1-2021 SCE JRC Calculations'!$5:$14,10,0)&amp;"kWh")</f>
        <v>#N/A</v>
      </c>
      <c r="C632" s="23"/>
      <c r="D632" s="23"/>
      <c r="E632" s="23"/>
      <c r="F632" s="21"/>
      <c r="G632" s="22"/>
    </row>
    <row r="633" spans="2:7" ht="15" hidden="1" thickBot="1" x14ac:dyDescent="0.45">
      <c r="B633" s="20" t="str">
        <f>$B$11</f>
        <v>Rates are current as of October 1, 2021</v>
      </c>
      <c r="C633" s="23"/>
      <c r="D633" s="23"/>
      <c r="E633" s="23"/>
      <c r="F633" s="21"/>
      <c r="G633" s="22"/>
    </row>
    <row r="634" spans="2:7" ht="14.5" hidden="1" customHeight="1" x14ac:dyDescent="0.4">
      <c r="B634" s="24" t="s">
        <v>103</v>
      </c>
      <c r="C634" s="25"/>
      <c r="D634" s="25"/>
      <c r="E634" s="25"/>
      <c r="F634" s="25"/>
      <c r="G634" s="26"/>
    </row>
    <row r="635" spans="2:7" ht="15" hidden="1" thickBot="1" x14ac:dyDescent="0.45">
      <c r="B635" s="24"/>
      <c r="C635" s="25"/>
      <c r="D635" s="25"/>
      <c r="E635" s="25"/>
      <c r="F635" s="25"/>
      <c r="G635" s="26"/>
    </row>
    <row r="636" spans="2:7" ht="15" hidden="1" thickBot="1" x14ac:dyDescent="0.45">
      <c r="B636" s="24"/>
      <c r="C636" s="25"/>
      <c r="D636" s="25"/>
      <c r="E636" s="25"/>
      <c r="F636" s="25"/>
      <c r="G636" s="26"/>
    </row>
    <row r="637" spans="2:7" ht="15" hidden="1" thickBot="1" x14ac:dyDescent="0.45">
      <c r="B637" s="27"/>
      <c r="C637" s="28"/>
      <c r="D637" s="28"/>
      <c r="E637" s="28"/>
      <c r="F637" s="28"/>
      <c r="G637" s="29"/>
    </row>
    <row r="638" spans="2:7" ht="15" hidden="1" thickBot="1" x14ac:dyDescent="0.45">
      <c r="B638" s="30" t="s">
        <v>57</v>
      </c>
      <c r="C638" s="31"/>
      <c r="D638" s="31"/>
      <c r="E638" s="31"/>
      <c r="F638" s="31"/>
      <c r="G638" s="32"/>
    </row>
    <row r="639" spans="2:7" ht="15" hidden="1" thickBot="1" x14ac:dyDescent="0.45">
      <c r="B639" s="5" t="s">
        <v>104</v>
      </c>
      <c r="C639" s="6"/>
      <c r="D639" s="6"/>
      <c r="E639" s="6"/>
      <c r="F639" s="7"/>
      <c r="G639" s="8"/>
    </row>
    <row r="640" spans="2:7" ht="26.15" hidden="1" thickBot="1" x14ac:dyDescent="0.45">
      <c r="B640" s="9" t="str">
        <f>"2021 Schedule "&amp; B639</f>
        <v>2021 Schedule TOU-8-E-SEC</v>
      </c>
      <c r="C640" s="10" t="s">
        <v>2</v>
      </c>
      <c r="D640" s="11" t="s">
        <v>3</v>
      </c>
      <c r="E640" s="11" t="s">
        <v>4</v>
      </c>
      <c r="F640" s="12" t="str">
        <f>$F$3</f>
        <v>Pomona Choice</v>
      </c>
      <c r="G640" s="13" t="str">
        <f>$G$3</f>
        <v>Pomona Choice 100
100% Renewable</v>
      </c>
    </row>
    <row r="641" spans="2:7" ht="15" hidden="1" thickBot="1" x14ac:dyDescent="0.45">
      <c r="B641" s="14" t="s">
        <v>7</v>
      </c>
      <c r="C641" s="15" t="e">
        <f>HLOOKUP($B639,'[1]6-1-2021 SCE JRC Calculations'!$5:$14,4,0)</f>
        <v>#N/A</v>
      </c>
      <c r="D641" s="15" t="e">
        <f>HLOOKUP($B639,'[1]6-1-2021 SCE JRC Calculations'!$17:$26,4,0)</f>
        <v>#N/A</v>
      </c>
      <c r="E641" s="15" t="e">
        <f>HLOOKUP($B639,'[1]6-1-2021 SCE JRC Calculations'!$29:$38,4,0)</f>
        <v>#N/A</v>
      </c>
      <c r="F641" s="15" t="e">
        <f>HLOOKUP($B639,'[1]6-1-2021 SCE JRC Calculations'!$44:$53,4,0)</f>
        <v>#N/A</v>
      </c>
      <c r="G641" s="15" t="e">
        <f>HLOOKUP($B639,'[1]6-1-2021 SCE JRC Calculations'!$57:$68,4,0)</f>
        <v>#N/A</v>
      </c>
    </row>
    <row r="642" spans="2:7" ht="15" hidden="1" thickBot="1" x14ac:dyDescent="0.45">
      <c r="B642" s="14" t="s">
        <v>8</v>
      </c>
      <c r="C642" s="15" t="e">
        <f>HLOOKUP($B639,'[1]6-1-2021 SCE JRC Calculations'!$5:$14,3,0)</f>
        <v>#N/A</v>
      </c>
      <c r="D642" s="15" t="e">
        <f>HLOOKUP($B639,'[1]6-1-2021 SCE JRC Calculations'!$17:$26,3,0)</f>
        <v>#N/A</v>
      </c>
      <c r="E642" s="15" t="e">
        <f>HLOOKUP($B639,'[1]6-1-2021 SCE JRC Calculations'!$29:$38,3,0)</f>
        <v>#N/A</v>
      </c>
      <c r="F642" s="15" t="e">
        <f>HLOOKUP($B639,'[1]6-1-2021 SCE JRC Calculations'!$44:$53,3,0)</f>
        <v>#N/A</v>
      </c>
      <c r="G642" s="15" t="e">
        <f>HLOOKUP($B639,'[1]6-1-2021 SCE JRC Calculations'!$57:$68,3,0)</f>
        <v>#N/A</v>
      </c>
    </row>
    <row r="643" spans="2:7" ht="15" hidden="1" thickBot="1" x14ac:dyDescent="0.45">
      <c r="B643" s="14" t="s">
        <v>9</v>
      </c>
      <c r="C643" s="15" t="s">
        <v>10</v>
      </c>
      <c r="D643" s="15" t="e">
        <f>HLOOKUP($B639,'[1]6-1-2021 SCE JRC Calculations'!$17:$26,5,0)</f>
        <v>#N/A</v>
      </c>
      <c r="E643" s="15" t="e">
        <f>HLOOKUP($B639,'[1]6-1-2021 SCE JRC Calculations'!$29:$38,5,0)</f>
        <v>#N/A</v>
      </c>
      <c r="F643" s="15" t="e">
        <f>HLOOKUP($B639,'[1]6-1-2021 SCE JRC Calculations'!$44:$53,5,0)</f>
        <v>#N/A</v>
      </c>
      <c r="G643" s="15" t="e">
        <f>HLOOKUP($B639,'[1]6-1-2021 SCE JRC Calculations'!$57:$68,5,0)</f>
        <v>#N/A</v>
      </c>
    </row>
    <row r="644" spans="2:7" ht="15" hidden="1" thickBot="1" x14ac:dyDescent="0.45">
      <c r="B644" s="14" t="s">
        <v>11</v>
      </c>
      <c r="C644" s="15" t="e">
        <f>HLOOKUP($B639,'[1]6-1-2021 SCE JRC Calculations'!$5:$14,6,0)</f>
        <v>#N/A</v>
      </c>
      <c r="D644" s="15" t="e">
        <f>HLOOKUP($B639,'[1]6-1-2021 SCE JRC Calculations'!$17:$26,6,0)</f>
        <v>#N/A</v>
      </c>
      <c r="E644" s="15" t="e">
        <f>HLOOKUP($B639,'[1]6-1-2021 SCE JRC Calculations'!$29:$38,6,0)</f>
        <v>#N/A</v>
      </c>
      <c r="F644" s="15" t="e">
        <f>HLOOKUP($B639,'[1]6-1-2021 SCE JRC Calculations'!$44:$53,6,0)</f>
        <v>#N/A</v>
      </c>
      <c r="G644" s="15" t="e">
        <f>HLOOKUP($B639,'[1]6-1-2021 SCE JRC Calculations'!$57:$68,6,0)</f>
        <v>#N/A</v>
      </c>
    </row>
    <row r="645" spans="2:7" ht="15" hidden="1" thickBot="1" x14ac:dyDescent="0.45">
      <c r="B645" s="17" t="s">
        <v>13</v>
      </c>
      <c r="C645" s="18" t="e">
        <f>HLOOKUP($B639,'[1]6-1-2021 SCE JRC Calculations'!$5:$14,7,0)</f>
        <v>#N/A</v>
      </c>
      <c r="D645" s="18" t="e">
        <f>HLOOKUP($B639,'[1]6-1-2021 SCE JRC Calculations'!$17:$26,7,0)</f>
        <v>#N/A</v>
      </c>
      <c r="E645" s="18" t="e">
        <f>HLOOKUP($B639,'[1]6-1-2021 SCE JRC Calculations'!$29:$38,7,0)</f>
        <v>#N/A</v>
      </c>
      <c r="F645" s="18" t="e">
        <f>HLOOKUP($B639,'[1]6-1-2021 SCE JRC Calculations'!$44:$53,7,0)</f>
        <v>#N/A</v>
      </c>
      <c r="G645" s="18" t="e">
        <f>HLOOKUP($B639,'[1]6-1-2021 SCE JRC Calculations'!$57:$68,7,0)</f>
        <v>#N/A</v>
      </c>
    </row>
    <row r="646" spans="2:7" ht="15" hidden="1" thickBot="1" x14ac:dyDescent="0.45">
      <c r="B646" s="20" t="e">
        <f>IF(HLOOKUP(B639,'[1]6-1-2021 SCE JRC Calculations'!$5:$14,10,0)="","Monthly Usage: "&amp;HLOOKUP(B639,'[1]6-1-2021 SCE JRC Calculations'!$5:$14,9,0)&amp;"kWh","Monthly Usage: "&amp;HLOOKUP(B639,'[1]6-1-2021 SCE JRC Calculations'!$5:$14,9,0)&amp;"kWh  "&amp;"Monthly Demand: "&amp;HLOOKUP(B639,'[1]6-1-2021 SCE JRC Calculations'!$5:$14,10,0)&amp;"kWh")</f>
        <v>#N/A</v>
      </c>
      <c r="C646" s="23"/>
      <c r="D646" s="23"/>
      <c r="E646" s="23"/>
      <c r="F646" s="21"/>
      <c r="G646" s="22"/>
    </row>
    <row r="647" spans="2:7" ht="15" hidden="1" thickBot="1" x14ac:dyDescent="0.45">
      <c r="B647" s="20" t="str">
        <f>$B$11</f>
        <v>Rates are current as of October 1, 2021</v>
      </c>
      <c r="C647" s="23"/>
      <c r="D647" s="23"/>
      <c r="E647" s="23"/>
      <c r="F647" s="21"/>
      <c r="G647" s="22"/>
    </row>
    <row r="648" spans="2:7" ht="14.5" hidden="1" customHeight="1" x14ac:dyDescent="0.4">
      <c r="B648" s="24" t="s">
        <v>105</v>
      </c>
      <c r="C648" s="25"/>
      <c r="D648" s="25"/>
      <c r="E648" s="25"/>
      <c r="F648" s="25"/>
      <c r="G648" s="26"/>
    </row>
    <row r="649" spans="2:7" ht="15" hidden="1" thickBot="1" x14ac:dyDescent="0.45">
      <c r="B649" s="24"/>
      <c r="C649" s="25"/>
      <c r="D649" s="25"/>
      <c r="E649" s="25"/>
      <c r="F649" s="25"/>
      <c r="G649" s="26"/>
    </row>
    <row r="650" spans="2:7" ht="15" hidden="1" thickBot="1" x14ac:dyDescent="0.45">
      <c r="B650" s="24"/>
      <c r="C650" s="25"/>
      <c r="D650" s="25"/>
      <c r="E650" s="25"/>
      <c r="F650" s="25"/>
      <c r="G650" s="26"/>
    </row>
    <row r="651" spans="2:7" ht="15" hidden="1" thickBot="1" x14ac:dyDescent="0.45">
      <c r="B651" s="27"/>
      <c r="C651" s="28"/>
      <c r="D651" s="28"/>
      <c r="E651" s="28"/>
      <c r="F651" s="28"/>
      <c r="G651" s="29"/>
    </row>
    <row r="652" spans="2:7" ht="15" hidden="1" thickBot="1" x14ac:dyDescent="0.45">
      <c r="B652" s="30" t="s">
        <v>57</v>
      </c>
      <c r="C652" s="31"/>
      <c r="D652" s="31"/>
      <c r="E652" s="31"/>
      <c r="F652" s="31"/>
      <c r="G652" s="32"/>
    </row>
    <row r="653" spans="2:7" ht="15" hidden="1" thickBot="1" x14ac:dyDescent="0.45">
      <c r="B653" s="5" t="s">
        <v>106</v>
      </c>
      <c r="C653" s="6"/>
      <c r="D653" s="6"/>
      <c r="E653" s="6"/>
      <c r="F653" s="7"/>
      <c r="G653" s="8"/>
    </row>
    <row r="654" spans="2:7" ht="26.15" hidden="1" thickBot="1" x14ac:dyDescent="0.45">
      <c r="B654" s="9" t="str">
        <f>"2021 Schedule "&amp; B653</f>
        <v>2021 Schedule TOU-8-R-SEC</v>
      </c>
      <c r="C654" s="10" t="s">
        <v>2</v>
      </c>
      <c r="D654" s="11" t="s">
        <v>3</v>
      </c>
      <c r="E654" s="11" t="s">
        <v>4</v>
      </c>
      <c r="F654" s="12" t="str">
        <f>$F$3</f>
        <v>Pomona Choice</v>
      </c>
      <c r="G654" s="13" t="str">
        <f>$G$3</f>
        <v>Pomona Choice 100
100% Renewable</v>
      </c>
    </row>
    <row r="655" spans="2:7" ht="15" hidden="1" thickBot="1" x14ac:dyDescent="0.45">
      <c r="B655" s="14" t="s">
        <v>7</v>
      </c>
      <c r="C655" s="15" t="e">
        <f>HLOOKUP($B653,'[1]6-1-2021 SCE JRC Calculations'!$5:$14,4,0)</f>
        <v>#N/A</v>
      </c>
      <c r="D655" s="15" t="e">
        <f>HLOOKUP($B653,'[1]6-1-2021 SCE JRC Calculations'!$17:$26,4,0)</f>
        <v>#N/A</v>
      </c>
      <c r="E655" s="15" t="e">
        <f>HLOOKUP($B653,'[1]6-1-2021 SCE JRC Calculations'!$29:$38,4,0)</f>
        <v>#N/A</v>
      </c>
      <c r="F655" s="15" t="e">
        <f>HLOOKUP($B653,'[1]6-1-2021 SCE JRC Calculations'!$44:$53,4,0)</f>
        <v>#N/A</v>
      </c>
      <c r="G655" s="15" t="e">
        <f>HLOOKUP($B653,'[1]6-1-2021 SCE JRC Calculations'!$57:$68,4,0)</f>
        <v>#N/A</v>
      </c>
    </row>
    <row r="656" spans="2:7" ht="15" hidden="1" thickBot="1" x14ac:dyDescent="0.45">
      <c r="B656" s="14" t="s">
        <v>8</v>
      </c>
      <c r="C656" s="15" t="e">
        <f>HLOOKUP($B653,'[1]6-1-2021 SCE JRC Calculations'!$5:$14,3,0)</f>
        <v>#N/A</v>
      </c>
      <c r="D656" s="15" t="e">
        <f>HLOOKUP($B653,'[1]6-1-2021 SCE JRC Calculations'!$17:$26,3,0)</f>
        <v>#N/A</v>
      </c>
      <c r="E656" s="15" t="e">
        <f>HLOOKUP($B653,'[1]6-1-2021 SCE JRC Calculations'!$29:$38,3,0)</f>
        <v>#N/A</v>
      </c>
      <c r="F656" s="15" t="e">
        <f>HLOOKUP($B653,'[1]6-1-2021 SCE JRC Calculations'!$44:$53,3,0)</f>
        <v>#N/A</v>
      </c>
      <c r="G656" s="15" t="e">
        <f>HLOOKUP($B653,'[1]6-1-2021 SCE JRC Calculations'!$57:$68,3,0)</f>
        <v>#N/A</v>
      </c>
    </row>
    <row r="657" spans="2:7" ht="15" hidden="1" thickBot="1" x14ac:dyDescent="0.45">
      <c r="B657" s="14" t="s">
        <v>9</v>
      </c>
      <c r="C657" s="15" t="s">
        <v>10</v>
      </c>
      <c r="D657" s="15" t="e">
        <f>HLOOKUP($B653,'[1]6-1-2021 SCE JRC Calculations'!$17:$26,5,0)</f>
        <v>#N/A</v>
      </c>
      <c r="E657" s="15" t="e">
        <f>HLOOKUP($B653,'[1]6-1-2021 SCE JRC Calculations'!$29:$38,5,0)</f>
        <v>#N/A</v>
      </c>
      <c r="F657" s="15" t="e">
        <f>HLOOKUP($B653,'[1]6-1-2021 SCE JRC Calculations'!$44:$53,5,0)</f>
        <v>#N/A</v>
      </c>
      <c r="G657" s="15" t="e">
        <f>HLOOKUP($B653,'[1]6-1-2021 SCE JRC Calculations'!$57:$68,5,0)</f>
        <v>#N/A</v>
      </c>
    </row>
    <row r="658" spans="2:7" ht="15" hidden="1" thickBot="1" x14ac:dyDescent="0.45">
      <c r="B658" s="14" t="s">
        <v>11</v>
      </c>
      <c r="C658" s="15" t="e">
        <f>HLOOKUP($B653,'[1]6-1-2021 SCE JRC Calculations'!$5:$14,6,0)</f>
        <v>#N/A</v>
      </c>
      <c r="D658" s="15" t="e">
        <f>HLOOKUP($B653,'[1]6-1-2021 SCE JRC Calculations'!$17:$26,6,0)</f>
        <v>#N/A</v>
      </c>
      <c r="E658" s="15" t="e">
        <f>HLOOKUP($B653,'[1]6-1-2021 SCE JRC Calculations'!$29:$38,6,0)</f>
        <v>#N/A</v>
      </c>
      <c r="F658" s="15" t="e">
        <f>HLOOKUP($B653,'[1]6-1-2021 SCE JRC Calculations'!$44:$53,6,0)</f>
        <v>#N/A</v>
      </c>
      <c r="G658" s="15" t="e">
        <f>HLOOKUP($B653,'[1]6-1-2021 SCE JRC Calculations'!$57:$68,6,0)</f>
        <v>#N/A</v>
      </c>
    </row>
    <row r="659" spans="2:7" ht="15" hidden="1" thickBot="1" x14ac:dyDescent="0.45">
      <c r="B659" s="17" t="s">
        <v>13</v>
      </c>
      <c r="C659" s="18" t="e">
        <f>HLOOKUP($B653,'[1]6-1-2021 SCE JRC Calculations'!$5:$14,7,0)</f>
        <v>#N/A</v>
      </c>
      <c r="D659" s="18" t="e">
        <f>HLOOKUP($B653,'[1]6-1-2021 SCE JRC Calculations'!$17:$26,7,0)</f>
        <v>#N/A</v>
      </c>
      <c r="E659" s="18" t="e">
        <f>HLOOKUP($B653,'[1]6-1-2021 SCE JRC Calculations'!$29:$38,7,0)</f>
        <v>#N/A</v>
      </c>
      <c r="F659" s="18" t="e">
        <f>HLOOKUP($B653,'[1]6-1-2021 SCE JRC Calculations'!$44:$53,7,0)</f>
        <v>#N/A</v>
      </c>
      <c r="G659" s="18" t="e">
        <f>HLOOKUP($B653,'[1]6-1-2021 SCE JRC Calculations'!$57:$68,7,0)</f>
        <v>#N/A</v>
      </c>
    </row>
    <row r="660" spans="2:7" ht="15" hidden="1" thickBot="1" x14ac:dyDescent="0.45">
      <c r="B660" s="20" t="e">
        <f>IF(HLOOKUP(B653,'[1]6-1-2021 SCE JRC Calculations'!$5:$14,10,0)="","Monthly Usage: "&amp;HLOOKUP(B653,'[1]6-1-2021 SCE JRC Calculations'!$5:$14,9,0)&amp;"kWh","Monthly Usage: "&amp;HLOOKUP(B653,'[1]6-1-2021 SCE JRC Calculations'!$5:$14,9,0)&amp;"kWh  "&amp;"Monthly Demand: "&amp;HLOOKUP(B653,'[1]6-1-2021 SCE JRC Calculations'!$5:$14,10,0)&amp;"kWh")</f>
        <v>#N/A</v>
      </c>
      <c r="C660" s="23"/>
      <c r="D660" s="23"/>
      <c r="E660" s="23"/>
      <c r="F660" s="21"/>
      <c r="G660" s="22"/>
    </row>
    <row r="661" spans="2:7" ht="15" hidden="1" thickBot="1" x14ac:dyDescent="0.45">
      <c r="B661" s="20" t="str">
        <f>$B$11</f>
        <v>Rates are current as of October 1, 2021</v>
      </c>
      <c r="C661" s="23"/>
      <c r="D661" s="23"/>
      <c r="E661" s="23"/>
      <c r="F661" s="21"/>
      <c r="G661" s="22"/>
    </row>
    <row r="662" spans="2:7" ht="14.5" hidden="1" customHeight="1" x14ac:dyDescent="0.4">
      <c r="B662" s="24" t="s">
        <v>107</v>
      </c>
      <c r="C662" s="25"/>
      <c r="D662" s="25"/>
      <c r="E662" s="25"/>
      <c r="F662" s="25"/>
      <c r="G662" s="26"/>
    </row>
    <row r="663" spans="2:7" ht="15" hidden="1" thickBot="1" x14ac:dyDescent="0.45">
      <c r="B663" s="24"/>
      <c r="C663" s="25"/>
      <c r="D663" s="25"/>
      <c r="E663" s="25"/>
      <c r="F663" s="25"/>
      <c r="G663" s="26"/>
    </row>
    <row r="664" spans="2:7" ht="15" hidden="1" thickBot="1" x14ac:dyDescent="0.45">
      <c r="B664" s="24"/>
      <c r="C664" s="25"/>
      <c r="D664" s="25"/>
      <c r="E664" s="25"/>
      <c r="F664" s="25"/>
      <c r="G664" s="26"/>
    </row>
    <row r="665" spans="2:7" ht="15" hidden="1" thickBot="1" x14ac:dyDescent="0.45">
      <c r="B665" s="27"/>
      <c r="C665" s="28"/>
      <c r="D665" s="28"/>
      <c r="E665" s="28"/>
      <c r="F665" s="28"/>
      <c r="G665" s="29"/>
    </row>
    <row r="666" spans="2:7" ht="15" hidden="1" thickBot="1" x14ac:dyDescent="0.45">
      <c r="B666" s="30" t="s">
        <v>57</v>
      </c>
      <c r="C666" s="31"/>
      <c r="D666" s="31"/>
      <c r="E666" s="31"/>
      <c r="F666" s="31"/>
      <c r="G666" s="32"/>
    </row>
    <row r="667" spans="2:7" ht="15" hidden="1" thickBot="1" x14ac:dyDescent="0.45">
      <c r="B667" s="5" t="s">
        <v>108</v>
      </c>
      <c r="C667" s="6"/>
      <c r="D667" s="6"/>
      <c r="E667" s="6"/>
      <c r="F667" s="7"/>
      <c r="G667" s="8"/>
    </row>
    <row r="668" spans="2:7" ht="26.15" hidden="1" thickBot="1" x14ac:dyDescent="0.45">
      <c r="B668" s="9" t="str">
        <f>"2021 Schedule "&amp; B667</f>
        <v>2021 Schedule TOU-8-R-PRI</v>
      </c>
      <c r="C668" s="10" t="s">
        <v>2</v>
      </c>
      <c r="D668" s="11" t="s">
        <v>3</v>
      </c>
      <c r="E668" s="11" t="s">
        <v>4</v>
      </c>
      <c r="F668" s="12" t="str">
        <f>$F$3</f>
        <v>Pomona Choice</v>
      </c>
      <c r="G668" s="13" t="str">
        <f>$G$3</f>
        <v>Pomona Choice 100
100% Renewable</v>
      </c>
    </row>
    <row r="669" spans="2:7" ht="15" hidden="1" thickBot="1" x14ac:dyDescent="0.45">
      <c r="B669" s="14" t="s">
        <v>7</v>
      </c>
      <c r="C669" s="15" t="e">
        <f>HLOOKUP($B667,'[1]6-1-2021 SCE JRC Calculations'!$5:$14,4,0)</f>
        <v>#N/A</v>
      </c>
      <c r="D669" s="15" t="e">
        <f>HLOOKUP($B667,'[1]6-1-2021 SCE JRC Calculations'!$17:$26,4,0)</f>
        <v>#N/A</v>
      </c>
      <c r="E669" s="15" t="e">
        <f>HLOOKUP($B667,'[1]6-1-2021 SCE JRC Calculations'!$29:$38,4,0)</f>
        <v>#N/A</v>
      </c>
      <c r="F669" s="15" t="e">
        <f>HLOOKUP($B667,'[1]6-1-2021 SCE JRC Calculations'!$44:$53,4,0)</f>
        <v>#N/A</v>
      </c>
      <c r="G669" s="15" t="e">
        <f>HLOOKUP($B667,'[1]6-1-2021 SCE JRC Calculations'!$57:$68,4,0)</f>
        <v>#N/A</v>
      </c>
    </row>
    <row r="670" spans="2:7" ht="15" hidden="1" thickBot="1" x14ac:dyDescent="0.45">
      <c r="B670" s="14" t="s">
        <v>8</v>
      </c>
      <c r="C670" s="15" t="e">
        <f>HLOOKUP($B667,'[1]6-1-2021 SCE JRC Calculations'!$5:$14,3,0)</f>
        <v>#N/A</v>
      </c>
      <c r="D670" s="15" t="e">
        <f>HLOOKUP($B667,'[1]6-1-2021 SCE JRC Calculations'!$17:$26,3,0)</f>
        <v>#N/A</v>
      </c>
      <c r="E670" s="15" t="e">
        <f>HLOOKUP($B667,'[1]6-1-2021 SCE JRC Calculations'!$29:$38,3,0)</f>
        <v>#N/A</v>
      </c>
      <c r="F670" s="15" t="e">
        <f>HLOOKUP($B667,'[1]6-1-2021 SCE JRC Calculations'!$44:$53,3,0)</f>
        <v>#N/A</v>
      </c>
      <c r="G670" s="15" t="e">
        <f>HLOOKUP($B667,'[1]6-1-2021 SCE JRC Calculations'!$57:$68,3,0)</f>
        <v>#N/A</v>
      </c>
    </row>
    <row r="671" spans="2:7" ht="15" hidden="1" thickBot="1" x14ac:dyDescent="0.45">
      <c r="B671" s="14" t="s">
        <v>9</v>
      </c>
      <c r="C671" s="15" t="s">
        <v>10</v>
      </c>
      <c r="D671" s="15" t="e">
        <f>HLOOKUP($B667,'[1]6-1-2021 SCE JRC Calculations'!$17:$26,5,0)</f>
        <v>#N/A</v>
      </c>
      <c r="E671" s="15" t="e">
        <f>HLOOKUP($B667,'[1]6-1-2021 SCE JRC Calculations'!$29:$38,5,0)</f>
        <v>#N/A</v>
      </c>
      <c r="F671" s="15" t="e">
        <f>HLOOKUP($B667,'[1]6-1-2021 SCE JRC Calculations'!$44:$53,5,0)</f>
        <v>#N/A</v>
      </c>
      <c r="G671" s="15" t="e">
        <f>HLOOKUP($B667,'[1]6-1-2021 SCE JRC Calculations'!$57:$68,5,0)</f>
        <v>#N/A</v>
      </c>
    </row>
    <row r="672" spans="2:7" ht="15" hidden="1" thickBot="1" x14ac:dyDescent="0.45">
      <c r="B672" s="14" t="s">
        <v>11</v>
      </c>
      <c r="C672" s="15" t="e">
        <f>HLOOKUP($B667,'[1]6-1-2021 SCE JRC Calculations'!$5:$14,6,0)</f>
        <v>#N/A</v>
      </c>
      <c r="D672" s="15" t="e">
        <f>HLOOKUP($B667,'[1]6-1-2021 SCE JRC Calculations'!$17:$26,6,0)</f>
        <v>#N/A</v>
      </c>
      <c r="E672" s="15" t="e">
        <f>HLOOKUP($B667,'[1]6-1-2021 SCE JRC Calculations'!$29:$38,6,0)</f>
        <v>#N/A</v>
      </c>
      <c r="F672" s="15" t="e">
        <f>HLOOKUP($B667,'[1]6-1-2021 SCE JRC Calculations'!$44:$53,6,0)</f>
        <v>#N/A</v>
      </c>
      <c r="G672" s="15" t="e">
        <f>HLOOKUP($B667,'[1]6-1-2021 SCE JRC Calculations'!$57:$68,6,0)</f>
        <v>#N/A</v>
      </c>
    </row>
    <row r="673" spans="2:7" ht="15" hidden="1" thickBot="1" x14ac:dyDescent="0.45">
      <c r="B673" s="17" t="s">
        <v>13</v>
      </c>
      <c r="C673" s="18" t="e">
        <f>HLOOKUP($B667,'[1]6-1-2021 SCE JRC Calculations'!$5:$14,7,0)</f>
        <v>#N/A</v>
      </c>
      <c r="D673" s="18" t="e">
        <f>HLOOKUP($B667,'[1]6-1-2021 SCE JRC Calculations'!$17:$26,7,0)</f>
        <v>#N/A</v>
      </c>
      <c r="E673" s="18" t="e">
        <f>HLOOKUP($B667,'[1]6-1-2021 SCE JRC Calculations'!$29:$38,7,0)</f>
        <v>#N/A</v>
      </c>
      <c r="F673" s="18" t="e">
        <f>HLOOKUP($B667,'[1]6-1-2021 SCE JRC Calculations'!$44:$53,7,0)</f>
        <v>#N/A</v>
      </c>
      <c r="G673" s="18" t="e">
        <f>HLOOKUP($B667,'[1]6-1-2021 SCE JRC Calculations'!$57:$68,7,0)</f>
        <v>#N/A</v>
      </c>
    </row>
    <row r="674" spans="2:7" ht="15" hidden="1" thickBot="1" x14ac:dyDescent="0.45">
      <c r="B674" s="20" t="e">
        <f>IF(HLOOKUP(B667,'[1]6-1-2021 SCE JRC Calculations'!$5:$14,10,0)="","Monthly Usage: "&amp;HLOOKUP(B667,'[1]6-1-2021 SCE JRC Calculations'!$5:$14,9,0)&amp;"kWh","Monthly Usage: "&amp;HLOOKUP(B667,'[1]6-1-2021 SCE JRC Calculations'!$5:$14,9,0)&amp;"kWh  "&amp;"Monthly Demand: "&amp;HLOOKUP(B667,'[1]6-1-2021 SCE JRC Calculations'!$5:$14,10,0)&amp;"kWh")</f>
        <v>#N/A</v>
      </c>
      <c r="C674" s="23"/>
      <c r="D674" s="23"/>
      <c r="E674" s="23"/>
      <c r="F674" s="21"/>
      <c r="G674" s="22"/>
    </row>
    <row r="675" spans="2:7" ht="15" hidden="1" thickBot="1" x14ac:dyDescent="0.45">
      <c r="B675" s="20" t="str">
        <f>$B$11</f>
        <v>Rates are current as of October 1, 2021</v>
      </c>
      <c r="C675" s="23"/>
      <c r="D675" s="23"/>
      <c r="E675" s="23"/>
      <c r="F675" s="21"/>
      <c r="G675" s="22"/>
    </row>
    <row r="676" spans="2:7" ht="14.5" hidden="1" customHeight="1" x14ac:dyDescent="0.4">
      <c r="B676" s="24" t="s">
        <v>109</v>
      </c>
      <c r="C676" s="25"/>
      <c r="D676" s="25"/>
      <c r="E676" s="25"/>
      <c r="F676" s="25"/>
      <c r="G676" s="26"/>
    </row>
    <row r="677" spans="2:7" ht="15" hidden="1" thickBot="1" x14ac:dyDescent="0.45">
      <c r="B677" s="24"/>
      <c r="C677" s="25"/>
      <c r="D677" s="25"/>
      <c r="E677" s="25"/>
      <c r="F677" s="25"/>
      <c r="G677" s="26"/>
    </row>
    <row r="678" spans="2:7" ht="15" hidden="1" thickBot="1" x14ac:dyDescent="0.45">
      <c r="B678" s="24"/>
      <c r="C678" s="25"/>
      <c r="D678" s="25"/>
      <c r="E678" s="25"/>
      <c r="F678" s="25"/>
      <c r="G678" s="26"/>
    </row>
    <row r="679" spans="2:7" ht="15" hidden="1" thickBot="1" x14ac:dyDescent="0.45">
      <c r="B679" s="27"/>
      <c r="C679" s="28"/>
      <c r="D679" s="28"/>
      <c r="E679" s="28"/>
      <c r="F679" s="28"/>
      <c r="G679" s="29"/>
    </row>
    <row r="680" spans="2:7" ht="15" hidden="1" thickBot="1" x14ac:dyDescent="0.45">
      <c r="B680" s="30" t="s">
        <v>57</v>
      </c>
      <c r="C680" s="31"/>
      <c r="D680" s="31"/>
      <c r="E680" s="31"/>
      <c r="F680" s="31"/>
      <c r="G680" s="32"/>
    </row>
    <row r="681" spans="2:7" ht="15" hidden="1" thickBot="1" x14ac:dyDescent="0.45">
      <c r="B681" s="5" t="s">
        <v>110</v>
      </c>
      <c r="C681" s="6"/>
      <c r="D681" s="6"/>
      <c r="E681" s="6"/>
      <c r="F681" s="7"/>
      <c r="G681" s="8"/>
    </row>
    <row r="682" spans="2:7" ht="26.15" hidden="1" thickBot="1" x14ac:dyDescent="0.45">
      <c r="B682" s="9" t="str">
        <f>"2021 Schedule "&amp; B681</f>
        <v>2021 Schedule TOU-8-E-PRI</v>
      </c>
      <c r="C682" s="10" t="s">
        <v>2</v>
      </c>
      <c r="D682" s="11" t="s">
        <v>3</v>
      </c>
      <c r="E682" s="11" t="s">
        <v>4</v>
      </c>
      <c r="F682" s="12" t="str">
        <f>$F$3</f>
        <v>Pomona Choice</v>
      </c>
      <c r="G682" s="13" t="str">
        <f>$G$3</f>
        <v>Pomona Choice 100
100% Renewable</v>
      </c>
    </row>
    <row r="683" spans="2:7" ht="15" hidden="1" thickBot="1" x14ac:dyDescent="0.45">
      <c r="B683" s="14" t="s">
        <v>7</v>
      </c>
      <c r="C683" s="15" t="e">
        <f>HLOOKUP($B681,'[1]6-1-2021 SCE JRC Calculations'!$5:$14,4,0)</f>
        <v>#N/A</v>
      </c>
      <c r="D683" s="15" t="e">
        <f>HLOOKUP($B681,'[1]6-1-2021 SCE JRC Calculations'!$17:$26,4,0)</f>
        <v>#N/A</v>
      </c>
      <c r="E683" s="15" t="e">
        <f>HLOOKUP($B681,'[1]6-1-2021 SCE JRC Calculations'!$29:$38,4,0)</f>
        <v>#N/A</v>
      </c>
      <c r="F683" s="15" t="e">
        <f>HLOOKUP($B681,'[1]6-1-2021 SCE JRC Calculations'!$44:$53,4,0)</f>
        <v>#N/A</v>
      </c>
      <c r="G683" s="15" t="e">
        <f>HLOOKUP($B681,'[1]6-1-2021 SCE JRC Calculations'!$57:$68,4,0)</f>
        <v>#N/A</v>
      </c>
    </row>
    <row r="684" spans="2:7" ht="15" hidden="1" thickBot="1" x14ac:dyDescent="0.45">
      <c r="B684" s="14" t="s">
        <v>8</v>
      </c>
      <c r="C684" s="15" t="e">
        <f>HLOOKUP($B681,'[1]6-1-2021 SCE JRC Calculations'!$5:$14,3,0)</f>
        <v>#N/A</v>
      </c>
      <c r="D684" s="15" t="e">
        <f>HLOOKUP($B681,'[1]6-1-2021 SCE JRC Calculations'!$17:$26,3,0)</f>
        <v>#N/A</v>
      </c>
      <c r="E684" s="15" t="e">
        <f>HLOOKUP($B681,'[1]6-1-2021 SCE JRC Calculations'!$29:$38,3,0)</f>
        <v>#N/A</v>
      </c>
      <c r="F684" s="15" t="e">
        <f>HLOOKUP($B681,'[1]6-1-2021 SCE JRC Calculations'!$44:$53,3,0)</f>
        <v>#N/A</v>
      </c>
      <c r="G684" s="15" t="e">
        <f>HLOOKUP($B681,'[1]6-1-2021 SCE JRC Calculations'!$57:$68,3,0)</f>
        <v>#N/A</v>
      </c>
    </row>
    <row r="685" spans="2:7" ht="15" hidden="1" thickBot="1" x14ac:dyDescent="0.45">
      <c r="B685" s="14" t="s">
        <v>9</v>
      </c>
      <c r="C685" s="15" t="s">
        <v>10</v>
      </c>
      <c r="D685" s="15" t="e">
        <f>HLOOKUP($B681,'[1]6-1-2021 SCE JRC Calculations'!$17:$26,5,0)</f>
        <v>#N/A</v>
      </c>
      <c r="E685" s="15" t="e">
        <f>HLOOKUP($B681,'[1]6-1-2021 SCE JRC Calculations'!$29:$38,5,0)</f>
        <v>#N/A</v>
      </c>
      <c r="F685" s="15" t="e">
        <f>HLOOKUP($B681,'[1]6-1-2021 SCE JRC Calculations'!$44:$53,5,0)</f>
        <v>#N/A</v>
      </c>
      <c r="G685" s="15" t="e">
        <f>HLOOKUP($B681,'[1]6-1-2021 SCE JRC Calculations'!$57:$68,5,0)</f>
        <v>#N/A</v>
      </c>
    </row>
    <row r="686" spans="2:7" ht="15" hidden="1" thickBot="1" x14ac:dyDescent="0.45">
      <c r="B686" s="14" t="s">
        <v>11</v>
      </c>
      <c r="C686" s="15" t="e">
        <f>HLOOKUP($B681,'[1]6-1-2021 SCE JRC Calculations'!$5:$14,6,0)</f>
        <v>#N/A</v>
      </c>
      <c r="D686" s="15" t="e">
        <f>HLOOKUP($B681,'[1]6-1-2021 SCE JRC Calculations'!$17:$26,6,0)</f>
        <v>#N/A</v>
      </c>
      <c r="E686" s="15" t="e">
        <f>HLOOKUP($B681,'[1]6-1-2021 SCE JRC Calculations'!$29:$38,6,0)</f>
        <v>#N/A</v>
      </c>
      <c r="F686" s="15" t="e">
        <f>HLOOKUP($B681,'[1]6-1-2021 SCE JRC Calculations'!$44:$53,6,0)</f>
        <v>#N/A</v>
      </c>
      <c r="G686" s="15" t="e">
        <f>HLOOKUP($B681,'[1]6-1-2021 SCE JRC Calculations'!$57:$68,6,0)</f>
        <v>#N/A</v>
      </c>
    </row>
    <row r="687" spans="2:7" ht="15" hidden="1" thickBot="1" x14ac:dyDescent="0.45">
      <c r="B687" s="17" t="s">
        <v>13</v>
      </c>
      <c r="C687" s="18" t="e">
        <f>HLOOKUP($B681,'[1]6-1-2021 SCE JRC Calculations'!$5:$14,7,0)</f>
        <v>#N/A</v>
      </c>
      <c r="D687" s="18" t="e">
        <f>HLOOKUP($B681,'[1]6-1-2021 SCE JRC Calculations'!$17:$26,7,0)</f>
        <v>#N/A</v>
      </c>
      <c r="E687" s="18" t="e">
        <f>HLOOKUP($B681,'[1]6-1-2021 SCE JRC Calculations'!$29:$38,7,0)</f>
        <v>#N/A</v>
      </c>
      <c r="F687" s="18" t="e">
        <f>HLOOKUP($B681,'[1]6-1-2021 SCE JRC Calculations'!$44:$53,7,0)</f>
        <v>#N/A</v>
      </c>
      <c r="G687" s="18" t="e">
        <f>HLOOKUP($B681,'[1]6-1-2021 SCE JRC Calculations'!$57:$68,7,0)</f>
        <v>#N/A</v>
      </c>
    </row>
    <row r="688" spans="2:7" ht="15" hidden="1" thickBot="1" x14ac:dyDescent="0.45">
      <c r="B688" s="20" t="e">
        <f>IF(HLOOKUP(B681,'[1]6-1-2021 SCE JRC Calculations'!$5:$14,10,0)="","Monthly Usage: "&amp;HLOOKUP(B681,'[1]6-1-2021 SCE JRC Calculations'!$5:$14,9,0)&amp;"kWh","Monthly Usage: "&amp;HLOOKUP(B681,'[1]6-1-2021 SCE JRC Calculations'!$5:$14,9,0)&amp;"kWh  "&amp;"Monthly Demand: "&amp;HLOOKUP(B681,'[1]6-1-2021 SCE JRC Calculations'!$5:$14,10,0)&amp;"kWh")</f>
        <v>#N/A</v>
      </c>
      <c r="C688" s="23"/>
      <c r="D688" s="23"/>
      <c r="E688" s="23"/>
      <c r="F688" s="21"/>
      <c r="G688" s="22"/>
    </row>
    <row r="689" spans="2:7" ht="15" hidden="1" thickBot="1" x14ac:dyDescent="0.45">
      <c r="B689" s="20" t="str">
        <f>$B$11</f>
        <v>Rates are current as of October 1, 2021</v>
      </c>
      <c r="C689" s="23"/>
      <c r="D689" s="23"/>
      <c r="E689" s="23"/>
      <c r="F689" s="21"/>
      <c r="G689" s="22"/>
    </row>
    <row r="690" spans="2:7" ht="14.5" hidden="1" customHeight="1" x14ac:dyDescent="0.4">
      <c r="B690" s="24" t="s">
        <v>111</v>
      </c>
      <c r="C690" s="25"/>
      <c r="D690" s="25"/>
      <c r="E690" s="25"/>
      <c r="F690" s="25"/>
      <c r="G690" s="26"/>
    </row>
    <row r="691" spans="2:7" ht="15" hidden="1" thickBot="1" x14ac:dyDescent="0.45">
      <c r="B691" s="24"/>
      <c r="C691" s="25"/>
      <c r="D691" s="25"/>
      <c r="E691" s="25"/>
      <c r="F691" s="25"/>
      <c r="G691" s="26"/>
    </row>
    <row r="692" spans="2:7" ht="15" hidden="1" thickBot="1" x14ac:dyDescent="0.45">
      <c r="B692" s="24"/>
      <c r="C692" s="25"/>
      <c r="D692" s="25"/>
      <c r="E692" s="25"/>
      <c r="F692" s="25"/>
      <c r="G692" s="26"/>
    </row>
    <row r="693" spans="2:7" ht="15" hidden="1" thickBot="1" x14ac:dyDescent="0.45">
      <c r="B693" s="27"/>
      <c r="C693" s="28"/>
      <c r="D693" s="28"/>
      <c r="E693" s="28"/>
      <c r="F693" s="28"/>
      <c r="G693" s="29"/>
    </row>
    <row r="694" spans="2:7" ht="15" hidden="1" thickBot="1" x14ac:dyDescent="0.45">
      <c r="B694" s="30" t="s">
        <v>57</v>
      </c>
      <c r="C694" s="31"/>
      <c r="D694" s="31"/>
      <c r="E694" s="31"/>
      <c r="F694" s="31"/>
      <c r="G694" s="32"/>
    </row>
    <row r="695" spans="2:7" ht="15" hidden="1" thickBot="1" x14ac:dyDescent="0.45">
      <c r="B695" s="5" t="s">
        <v>112</v>
      </c>
      <c r="C695" s="6"/>
      <c r="D695" s="6"/>
      <c r="E695" s="6"/>
      <c r="F695" s="7"/>
      <c r="G695" s="8"/>
    </row>
    <row r="696" spans="2:7" ht="26.15" hidden="1" thickBot="1" x14ac:dyDescent="0.45">
      <c r="B696" s="9" t="str">
        <f>"2021 Schedule "&amp; B695</f>
        <v>2021 Schedule TOU-8-B-SUB</v>
      </c>
      <c r="C696" s="10" t="s">
        <v>2</v>
      </c>
      <c r="D696" s="11" t="s">
        <v>3</v>
      </c>
      <c r="E696" s="11" t="s">
        <v>4</v>
      </c>
      <c r="F696" s="12" t="str">
        <f>$F$3</f>
        <v>Pomona Choice</v>
      </c>
      <c r="G696" s="13" t="str">
        <f>$G$3</f>
        <v>Pomona Choice 100
100% Renewable</v>
      </c>
    </row>
    <row r="697" spans="2:7" ht="15" hidden="1" thickBot="1" x14ac:dyDescent="0.45">
      <c r="B697" s="14" t="s">
        <v>7</v>
      </c>
      <c r="C697" s="15" t="e">
        <f>HLOOKUP($B695,'[1]6-1-2021 SCE JRC Calculations'!$5:$14,4,0)</f>
        <v>#N/A</v>
      </c>
      <c r="D697" s="15" t="e">
        <f>HLOOKUP($B695,'[1]6-1-2021 SCE JRC Calculations'!$17:$26,4,0)</f>
        <v>#N/A</v>
      </c>
      <c r="E697" s="15" t="e">
        <f>HLOOKUP($B695,'[1]6-1-2021 SCE JRC Calculations'!$29:$38,4,0)</f>
        <v>#N/A</v>
      </c>
      <c r="F697" s="15" t="e">
        <f>HLOOKUP($B695,'[1]6-1-2021 SCE JRC Calculations'!$44:$53,4,0)</f>
        <v>#N/A</v>
      </c>
      <c r="G697" s="15" t="e">
        <f>HLOOKUP($B695,'[1]6-1-2021 SCE JRC Calculations'!$57:$68,4,0)</f>
        <v>#N/A</v>
      </c>
    </row>
    <row r="698" spans="2:7" ht="15" hidden="1" thickBot="1" x14ac:dyDescent="0.45">
      <c r="B698" s="14" t="s">
        <v>8</v>
      </c>
      <c r="C698" s="15" t="e">
        <f>HLOOKUP($B695,'[1]6-1-2021 SCE JRC Calculations'!$5:$14,3,0)</f>
        <v>#N/A</v>
      </c>
      <c r="D698" s="15" t="e">
        <f>HLOOKUP($B695,'[1]6-1-2021 SCE JRC Calculations'!$17:$26,3,0)</f>
        <v>#N/A</v>
      </c>
      <c r="E698" s="15" t="e">
        <f>HLOOKUP($B695,'[1]6-1-2021 SCE JRC Calculations'!$29:$38,3,0)</f>
        <v>#N/A</v>
      </c>
      <c r="F698" s="15" t="e">
        <f>HLOOKUP($B695,'[1]6-1-2021 SCE JRC Calculations'!$44:$53,3,0)</f>
        <v>#N/A</v>
      </c>
      <c r="G698" s="15" t="e">
        <f>HLOOKUP($B695,'[1]6-1-2021 SCE JRC Calculations'!$57:$68,3,0)</f>
        <v>#N/A</v>
      </c>
    </row>
    <row r="699" spans="2:7" ht="15" hidden="1" thickBot="1" x14ac:dyDescent="0.45">
      <c r="B699" s="14" t="s">
        <v>9</v>
      </c>
      <c r="C699" s="15" t="s">
        <v>10</v>
      </c>
      <c r="D699" s="15" t="e">
        <f>HLOOKUP($B695,'[1]6-1-2021 SCE JRC Calculations'!$17:$26,5,0)</f>
        <v>#N/A</v>
      </c>
      <c r="E699" s="15" t="e">
        <f>HLOOKUP($B695,'[1]6-1-2021 SCE JRC Calculations'!$29:$38,5,0)</f>
        <v>#N/A</v>
      </c>
      <c r="F699" s="15" t="e">
        <f>HLOOKUP($B695,'[1]6-1-2021 SCE JRC Calculations'!$44:$53,5,0)</f>
        <v>#N/A</v>
      </c>
      <c r="G699" s="15" t="e">
        <f>HLOOKUP($B695,'[1]6-1-2021 SCE JRC Calculations'!$57:$68,5,0)</f>
        <v>#N/A</v>
      </c>
    </row>
    <row r="700" spans="2:7" ht="15" hidden="1" thickBot="1" x14ac:dyDescent="0.45">
      <c r="B700" s="14" t="s">
        <v>11</v>
      </c>
      <c r="C700" s="15" t="e">
        <f>HLOOKUP($B695,'[1]6-1-2021 SCE JRC Calculations'!$5:$14,6,0)</f>
        <v>#N/A</v>
      </c>
      <c r="D700" s="15" t="e">
        <f>HLOOKUP($B695,'[1]6-1-2021 SCE JRC Calculations'!$17:$26,6,0)</f>
        <v>#N/A</v>
      </c>
      <c r="E700" s="15" t="e">
        <f>HLOOKUP($B695,'[1]6-1-2021 SCE JRC Calculations'!$29:$38,6,0)</f>
        <v>#N/A</v>
      </c>
      <c r="F700" s="15" t="e">
        <f>HLOOKUP($B695,'[1]6-1-2021 SCE JRC Calculations'!$44:$53,6,0)</f>
        <v>#N/A</v>
      </c>
      <c r="G700" s="15" t="e">
        <f>HLOOKUP($B695,'[1]6-1-2021 SCE JRC Calculations'!$57:$68,6,0)</f>
        <v>#N/A</v>
      </c>
    </row>
    <row r="701" spans="2:7" ht="15" hidden="1" thickBot="1" x14ac:dyDescent="0.45">
      <c r="B701" s="17" t="s">
        <v>13</v>
      </c>
      <c r="C701" s="18" t="e">
        <f>HLOOKUP($B695,'[1]6-1-2021 SCE JRC Calculations'!$5:$14,7,0)</f>
        <v>#N/A</v>
      </c>
      <c r="D701" s="18" t="e">
        <f>HLOOKUP($B695,'[1]6-1-2021 SCE JRC Calculations'!$17:$26,7,0)</f>
        <v>#N/A</v>
      </c>
      <c r="E701" s="18" t="e">
        <f>HLOOKUP($B695,'[1]6-1-2021 SCE JRC Calculations'!$29:$38,7,0)</f>
        <v>#N/A</v>
      </c>
      <c r="F701" s="18" t="e">
        <f>HLOOKUP($B695,'[1]6-1-2021 SCE JRC Calculations'!$44:$53,7,0)</f>
        <v>#N/A</v>
      </c>
      <c r="G701" s="18" t="e">
        <f>HLOOKUP($B695,'[1]6-1-2021 SCE JRC Calculations'!$57:$68,7,0)</f>
        <v>#N/A</v>
      </c>
    </row>
    <row r="702" spans="2:7" ht="15" hidden="1" thickBot="1" x14ac:dyDescent="0.45">
      <c r="B702" s="20" t="e">
        <f>IF(HLOOKUP(B695,'[1]6-1-2021 SCE JRC Calculations'!$5:$14,10,0)="","Monthly Usage: "&amp;HLOOKUP(B695,'[1]6-1-2021 SCE JRC Calculations'!$5:$14,9,0)&amp;"kWh","Monthly Usage: "&amp;HLOOKUP(B695,'[1]6-1-2021 SCE JRC Calculations'!$5:$14,9,0)&amp;"kWh  "&amp;"Monthly Demand: "&amp;HLOOKUP(B695,'[1]6-1-2021 SCE JRC Calculations'!$5:$14,10,0)&amp;"kWh")</f>
        <v>#N/A</v>
      </c>
      <c r="C702" s="23"/>
      <c r="D702" s="23"/>
      <c r="E702" s="23"/>
      <c r="F702" s="21"/>
      <c r="G702" s="22"/>
    </row>
    <row r="703" spans="2:7" ht="15" hidden="1" thickBot="1" x14ac:dyDescent="0.45">
      <c r="B703" s="20" t="str">
        <f>$B$11</f>
        <v>Rates are current as of October 1, 2021</v>
      </c>
      <c r="C703" s="23"/>
      <c r="D703" s="23"/>
      <c r="E703" s="23"/>
      <c r="F703" s="21"/>
      <c r="G703" s="22"/>
    </row>
    <row r="704" spans="2:7" ht="14.5" hidden="1" customHeight="1" x14ac:dyDescent="0.4">
      <c r="B704" s="24" t="s">
        <v>113</v>
      </c>
      <c r="C704" s="25"/>
      <c r="D704" s="25"/>
      <c r="E704" s="25"/>
      <c r="F704" s="25"/>
      <c r="G704" s="26"/>
    </row>
    <row r="705" spans="2:7" ht="15" hidden="1" thickBot="1" x14ac:dyDescent="0.45">
      <c r="B705" s="24"/>
      <c r="C705" s="25"/>
      <c r="D705" s="25"/>
      <c r="E705" s="25"/>
      <c r="F705" s="25"/>
      <c r="G705" s="26"/>
    </row>
    <row r="706" spans="2:7" ht="15" hidden="1" thickBot="1" x14ac:dyDescent="0.45">
      <c r="B706" s="24"/>
      <c r="C706" s="25"/>
      <c r="D706" s="25"/>
      <c r="E706" s="25"/>
      <c r="F706" s="25"/>
      <c r="G706" s="26"/>
    </row>
    <row r="707" spans="2:7" ht="15" hidden="1" thickBot="1" x14ac:dyDescent="0.45">
      <c r="B707" s="27"/>
      <c r="C707" s="28"/>
      <c r="D707" s="28"/>
      <c r="E707" s="28"/>
      <c r="F707" s="28"/>
      <c r="G707" s="29"/>
    </row>
    <row r="708" spans="2:7" ht="15" hidden="1" thickBot="1" x14ac:dyDescent="0.45">
      <c r="B708" s="30" t="s">
        <v>114</v>
      </c>
      <c r="C708" s="31"/>
      <c r="D708" s="31"/>
      <c r="E708" s="31"/>
      <c r="F708" s="31"/>
      <c r="G708" s="32"/>
    </row>
    <row r="709" spans="2:7" ht="15" hidden="1" thickBot="1" x14ac:dyDescent="0.45">
      <c r="B709" s="5" t="s">
        <v>115</v>
      </c>
      <c r="C709" s="6"/>
      <c r="D709" s="6"/>
      <c r="E709" s="6"/>
      <c r="F709" s="7"/>
      <c r="G709" s="8"/>
    </row>
    <row r="710" spans="2:7" ht="26.15" hidden="1" thickBot="1" x14ac:dyDescent="0.45">
      <c r="B710" s="9" t="str">
        <f>"2021 Schedule "&amp; B709</f>
        <v>2021 Schedule TOU-PA-2-A</v>
      </c>
      <c r="C710" s="10" t="s">
        <v>2</v>
      </c>
      <c r="D710" s="11" t="s">
        <v>3</v>
      </c>
      <c r="E710" s="11" t="s">
        <v>4</v>
      </c>
      <c r="F710" s="12" t="str">
        <f>$F$3</f>
        <v>Pomona Choice</v>
      </c>
      <c r="G710" s="13" t="str">
        <f>$G$3</f>
        <v>Pomona Choice 100
100% Renewable</v>
      </c>
    </row>
    <row r="711" spans="2:7" ht="15" hidden="1" thickBot="1" x14ac:dyDescent="0.45">
      <c r="B711" s="14" t="s">
        <v>7</v>
      </c>
      <c r="C711" s="15" t="e">
        <f>HLOOKUP($B709,'[1]6-1-2021 SCE JRC Calculations'!$5:$14,4,0)</f>
        <v>#N/A</v>
      </c>
      <c r="D711" s="15" t="e">
        <f>HLOOKUP($B709,'[1]6-1-2021 SCE JRC Calculations'!$17:$26,4,0)</f>
        <v>#N/A</v>
      </c>
      <c r="E711" s="15" t="e">
        <f>HLOOKUP($B709,'[1]6-1-2021 SCE JRC Calculations'!$29:$38,4,0)</f>
        <v>#N/A</v>
      </c>
      <c r="F711" s="15" t="e">
        <f>HLOOKUP($B709,'[1]6-1-2021 SCE JRC Calculations'!$44:$53,4,0)</f>
        <v>#N/A</v>
      </c>
      <c r="G711" s="15" t="e">
        <f>HLOOKUP($B709,'[1]6-1-2021 SCE JRC Calculations'!$57:$68,4,0)</f>
        <v>#N/A</v>
      </c>
    </row>
    <row r="712" spans="2:7" ht="15" hidden="1" thickBot="1" x14ac:dyDescent="0.45">
      <c r="B712" s="14" t="s">
        <v>8</v>
      </c>
      <c r="C712" s="15" t="e">
        <f>HLOOKUP($B709,'[1]6-1-2021 SCE JRC Calculations'!$5:$14,3,0)</f>
        <v>#N/A</v>
      </c>
      <c r="D712" s="15" t="e">
        <f>HLOOKUP($B709,'[1]6-1-2021 SCE JRC Calculations'!$17:$26,3,0)</f>
        <v>#N/A</v>
      </c>
      <c r="E712" s="15" t="e">
        <f>HLOOKUP($B709,'[1]6-1-2021 SCE JRC Calculations'!$29:$38,3,0)</f>
        <v>#N/A</v>
      </c>
      <c r="F712" s="15" t="e">
        <f>HLOOKUP($B709,'[1]6-1-2021 SCE JRC Calculations'!$44:$53,3,0)</f>
        <v>#N/A</v>
      </c>
      <c r="G712" s="15" t="e">
        <f>HLOOKUP($B709,'[1]6-1-2021 SCE JRC Calculations'!$57:$68,3,0)</f>
        <v>#N/A</v>
      </c>
    </row>
    <row r="713" spans="2:7" ht="15" hidden="1" thickBot="1" x14ac:dyDescent="0.45">
      <c r="B713" s="14" t="s">
        <v>9</v>
      </c>
      <c r="C713" s="15" t="s">
        <v>10</v>
      </c>
      <c r="D713" s="15" t="e">
        <f>HLOOKUP($B709,'[1]6-1-2021 SCE JRC Calculations'!$17:$26,5,0)</f>
        <v>#N/A</v>
      </c>
      <c r="E713" s="15" t="e">
        <f>HLOOKUP($B709,'[1]6-1-2021 SCE JRC Calculations'!$29:$38,5,0)</f>
        <v>#N/A</v>
      </c>
      <c r="F713" s="15" t="e">
        <f>HLOOKUP($B709,'[1]6-1-2021 SCE JRC Calculations'!$44:$53,5,0)</f>
        <v>#N/A</v>
      </c>
      <c r="G713" s="15" t="e">
        <f>HLOOKUP($B709,'[1]6-1-2021 SCE JRC Calculations'!$57:$68,5,0)</f>
        <v>#N/A</v>
      </c>
    </row>
    <row r="714" spans="2:7" ht="15" hidden="1" thickBot="1" x14ac:dyDescent="0.45">
      <c r="B714" s="14" t="s">
        <v>11</v>
      </c>
      <c r="C714" s="15" t="e">
        <f>HLOOKUP($B709,'[1]6-1-2021 SCE JRC Calculations'!$5:$14,6,0)</f>
        <v>#N/A</v>
      </c>
      <c r="D714" s="15" t="e">
        <f>HLOOKUP($B709,'[1]6-1-2021 SCE JRC Calculations'!$17:$26,6,0)</f>
        <v>#N/A</v>
      </c>
      <c r="E714" s="15" t="e">
        <f>HLOOKUP($B709,'[1]6-1-2021 SCE JRC Calculations'!$29:$38,6,0)</f>
        <v>#N/A</v>
      </c>
      <c r="F714" s="15" t="e">
        <f>HLOOKUP($B709,'[1]6-1-2021 SCE JRC Calculations'!$44:$53,6,0)</f>
        <v>#N/A</v>
      </c>
      <c r="G714" s="15" t="e">
        <f>HLOOKUP($B709,'[1]6-1-2021 SCE JRC Calculations'!$57:$68,6,0)</f>
        <v>#N/A</v>
      </c>
    </row>
    <row r="715" spans="2:7" ht="15" hidden="1" thickBot="1" x14ac:dyDescent="0.45">
      <c r="B715" s="17" t="s">
        <v>13</v>
      </c>
      <c r="C715" s="18" t="e">
        <f>HLOOKUP($B709,'[1]6-1-2021 SCE JRC Calculations'!$5:$14,7,0)</f>
        <v>#N/A</v>
      </c>
      <c r="D715" s="18" t="e">
        <f>HLOOKUP($B709,'[1]6-1-2021 SCE JRC Calculations'!$17:$26,7,0)</f>
        <v>#N/A</v>
      </c>
      <c r="E715" s="18" t="e">
        <f>HLOOKUP($B709,'[1]6-1-2021 SCE JRC Calculations'!$29:$38,7,0)</f>
        <v>#N/A</v>
      </c>
      <c r="F715" s="18" t="e">
        <f>HLOOKUP($B709,'[1]6-1-2021 SCE JRC Calculations'!$44:$53,7,0)</f>
        <v>#N/A</v>
      </c>
      <c r="G715" s="18" t="e">
        <f>HLOOKUP($B709,'[1]6-1-2021 SCE JRC Calculations'!$57:$68,7,0)</f>
        <v>#N/A</v>
      </c>
    </row>
    <row r="716" spans="2:7" ht="15" hidden="1" thickBot="1" x14ac:dyDescent="0.45">
      <c r="B716" s="20" t="e">
        <f>IF(HLOOKUP(B709,'[1]6-1-2021 SCE JRC Calculations'!$5:$14,10,0)="","Monthly Usage: "&amp;HLOOKUP(B709,'[1]6-1-2021 SCE JRC Calculations'!$5:$14,9,0)&amp;"kWh","Monthly Usage: "&amp;HLOOKUP(B709,'[1]6-1-2021 SCE JRC Calculations'!$5:$14,9,0)&amp;"kWh  "&amp;"Monthly Demand: "&amp;HLOOKUP(B709,'[1]6-1-2021 SCE JRC Calculations'!$5:$14,10,0)&amp;"kWh")</f>
        <v>#N/A</v>
      </c>
      <c r="C716" s="23"/>
      <c r="D716" s="23"/>
      <c r="E716" s="23"/>
      <c r="F716" s="21"/>
      <c r="G716" s="22"/>
    </row>
    <row r="717" spans="2:7" ht="15" hidden="1" thickBot="1" x14ac:dyDescent="0.45">
      <c r="B717" s="20" t="str">
        <f>$B$11</f>
        <v>Rates are current as of October 1, 2021</v>
      </c>
      <c r="C717" s="23"/>
      <c r="D717" s="23"/>
      <c r="E717" s="23"/>
      <c r="F717" s="21"/>
      <c r="G717" s="22"/>
    </row>
    <row r="718" spans="2:7" ht="14.5" hidden="1" customHeight="1" x14ac:dyDescent="0.4">
      <c r="B718" s="24" t="s">
        <v>116</v>
      </c>
      <c r="C718" s="25"/>
      <c r="D718" s="25"/>
      <c r="E718" s="25"/>
      <c r="F718" s="25"/>
      <c r="G718" s="26"/>
    </row>
    <row r="719" spans="2:7" ht="15" hidden="1" thickBot="1" x14ac:dyDescent="0.45">
      <c r="B719" s="24"/>
      <c r="C719" s="25"/>
      <c r="D719" s="25"/>
      <c r="E719" s="25"/>
      <c r="F719" s="25"/>
      <c r="G719" s="26"/>
    </row>
    <row r="720" spans="2:7" ht="15" hidden="1" thickBot="1" x14ac:dyDescent="0.45">
      <c r="B720" s="24"/>
      <c r="C720" s="25"/>
      <c r="D720" s="25"/>
      <c r="E720" s="25"/>
      <c r="F720" s="25"/>
      <c r="G720" s="26"/>
    </row>
    <row r="721" spans="2:8" ht="15" hidden="1" thickBot="1" x14ac:dyDescent="0.45">
      <c r="B721" s="27"/>
      <c r="C721" s="28"/>
      <c r="D721" s="28"/>
      <c r="E721" s="28"/>
      <c r="F721" s="28"/>
      <c r="G721" s="29"/>
    </row>
    <row r="722" spans="2:8" x14ac:dyDescent="0.4">
      <c r="B722" s="30" t="s">
        <v>114</v>
      </c>
      <c r="C722" s="31"/>
      <c r="D722" s="31"/>
      <c r="E722" s="31"/>
      <c r="F722" s="31"/>
      <c r="G722" s="32"/>
    </row>
    <row r="723" spans="2:8" x14ac:dyDescent="0.4">
      <c r="B723" s="5" t="s">
        <v>117</v>
      </c>
      <c r="C723" s="6"/>
      <c r="D723" s="6"/>
      <c r="E723" s="6"/>
      <c r="F723" s="7"/>
      <c r="G723" s="8"/>
    </row>
    <row r="724" spans="2:8" ht="25.75" x14ac:dyDescent="0.4">
      <c r="B724" s="9" t="str">
        <f>"2021 Schedule "&amp; B723</f>
        <v>2021 Schedule TOU-PA-2-B</v>
      </c>
      <c r="C724" s="10" t="s">
        <v>2</v>
      </c>
      <c r="D724" s="11" t="s">
        <v>3</v>
      </c>
      <c r="E724" s="11" t="s">
        <v>4</v>
      </c>
      <c r="F724" s="12" t="str">
        <f>$F$3</f>
        <v>Pomona Choice</v>
      </c>
      <c r="G724" s="13" t="str">
        <f>$G$3</f>
        <v>Pomona Choice 100
100% Renewable</v>
      </c>
    </row>
    <row r="725" spans="2:8" x14ac:dyDescent="0.4">
      <c r="B725" s="14" t="s">
        <v>7</v>
      </c>
      <c r="C725" s="15">
        <f>HLOOKUP($B723,'[1]6-1-2021 SCE JRC Calculations'!$5:$14,4,0)</f>
        <v>6.7989999999999995E-2</v>
      </c>
      <c r="D725" s="15">
        <f>HLOOKUP($B723,'[1]6-1-2021 SCE JRC Calculations'!$17:$26,4,0)</f>
        <v>6.3269999999999993E-2</v>
      </c>
      <c r="E725" s="15">
        <f>HLOOKUP($B723,'[1]6-1-2021 SCE JRC Calculations'!$29:$38,4,0)</f>
        <v>5.8549999999999991E-2</v>
      </c>
      <c r="F725" s="15">
        <f ca="1">HLOOKUP($B723,'[1]6-1-2021 SCE JRC Calculations'!$44:$53,4,0)</f>
        <v>5.6500000000000002E-2</v>
      </c>
      <c r="G725" s="15">
        <f ca="1">HLOOKUP($B723,'[1]6-1-2021 SCE JRC Calculations'!$57:$68,4,0)</f>
        <v>6.0499999999999998E-2</v>
      </c>
    </row>
    <row r="726" spans="2:8" x14ac:dyDescent="0.4">
      <c r="B726" s="14" t="s">
        <v>8</v>
      </c>
      <c r="C726" s="15">
        <f>HLOOKUP($B723,'[1]6-1-2021 SCE JRC Calculations'!$5:$14,3,0)</f>
        <v>7.2590000000000002E-2</v>
      </c>
      <c r="D726" s="15">
        <f>HLOOKUP($B723,'[1]6-1-2021 SCE JRC Calculations'!$17:$26,3,0)</f>
        <v>7.2590000000000002E-2</v>
      </c>
      <c r="E726" s="15">
        <f>HLOOKUP($B723,'[1]6-1-2021 SCE JRC Calculations'!$29:$38,3,0)</f>
        <v>7.2590000000000002E-2</v>
      </c>
      <c r="F726" s="15">
        <f ca="1">HLOOKUP($B723,'[1]6-1-2021 SCE JRC Calculations'!$44:$53,3,0)</f>
        <v>6.6790000000000002E-2</v>
      </c>
      <c r="G726" s="15">
        <f ca="1">HLOOKUP($B723,'[1]6-1-2021 SCE JRC Calculations'!$57:$68,3,0)</f>
        <v>6.6790000000000002E-2</v>
      </c>
    </row>
    <row r="727" spans="2:8" x14ac:dyDescent="0.4">
      <c r="B727" s="14" t="s">
        <v>9</v>
      </c>
      <c r="C727" s="15" t="s">
        <v>10</v>
      </c>
      <c r="D727" s="15">
        <f>HLOOKUP($B723,'[1]6-1-2021 SCE JRC Calculations'!$17:$26,5,0)</f>
        <v>9.1400000000000006E-3</v>
      </c>
      <c r="E727" s="15">
        <f>HLOOKUP($B723,'[1]6-1-2021 SCE JRC Calculations'!$29:$38,5,0)</f>
        <v>1.8270000000000002E-2</v>
      </c>
      <c r="F727" s="15">
        <f ca="1">HLOOKUP($B723,'[1]6-1-2021 SCE JRC Calculations'!$44:$53,5,0)</f>
        <v>2.487E-2</v>
      </c>
      <c r="G727" s="15">
        <f ca="1">HLOOKUP($B723,'[1]6-1-2021 SCE JRC Calculations'!$57:$68,5,0)</f>
        <v>2.487E-2</v>
      </c>
    </row>
    <row r="728" spans="2:8" x14ac:dyDescent="0.4">
      <c r="B728" s="14" t="s">
        <v>11</v>
      </c>
      <c r="C728" s="15">
        <f>HLOOKUP($B723,'[1]6-1-2021 SCE JRC Calculations'!$5:$14,6,0)</f>
        <v>0.14057999999999998</v>
      </c>
      <c r="D728" s="15">
        <f>HLOOKUP($B723,'[1]6-1-2021 SCE JRC Calculations'!$17:$26,6,0)</f>
        <v>0.14499999999999999</v>
      </c>
      <c r="E728" s="15">
        <f>HLOOKUP($B723,'[1]6-1-2021 SCE JRC Calculations'!$29:$38,6,0)</f>
        <v>0.14940999999999999</v>
      </c>
      <c r="F728" s="15">
        <f ca="1">HLOOKUP($B723,'[1]6-1-2021 SCE JRC Calculations'!$44:$53,6,0)</f>
        <v>0.14816000000000001</v>
      </c>
      <c r="G728" s="15">
        <f ca="1">HLOOKUP($B723,'[1]6-1-2021 SCE JRC Calculations'!$57:$68,6,0)</f>
        <v>0.15216000000000002</v>
      </c>
    </row>
    <row r="729" spans="2:8" x14ac:dyDescent="0.4">
      <c r="B729" s="17" t="s">
        <v>13</v>
      </c>
      <c r="C729" s="18">
        <f>HLOOKUP($B723,'[1]6-1-2021 SCE JRC Calculations'!$5:$14,7,0)</f>
        <v>919.53</v>
      </c>
      <c r="D729" s="18">
        <f>HLOOKUP($B723,'[1]6-1-2021 SCE JRC Calculations'!$17:$26,7,0)</f>
        <v>948.45</v>
      </c>
      <c r="E729" s="18">
        <f>HLOOKUP($B723,'[1]6-1-2021 SCE JRC Calculations'!$29:$38,7,0)</f>
        <v>977.29</v>
      </c>
      <c r="F729" s="18">
        <f ca="1">HLOOKUP($B723,'[1]6-1-2021 SCE JRC Calculations'!$44:$53,7,0)</f>
        <v>969.11</v>
      </c>
      <c r="G729" s="18">
        <f ca="1">HLOOKUP($B723,'[1]6-1-2021 SCE JRC Calculations'!$57:$68,7,0)</f>
        <v>995.28</v>
      </c>
      <c r="H729" s="19"/>
    </row>
    <row r="730" spans="2:8" x14ac:dyDescent="0.4">
      <c r="B730" s="20" t="str">
        <f>IF(HLOOKUP(B723,'[1]6-1-2021 SCE JRC Calculations'!$5:$14,10,0)="","Monthly Usage: "&amp;HLOOKUP(B723,'[1]6-1-2021 SCE JRC Calculations'!$5:$14,9,0)&amp;"kWh","Monthly Usage: "&amp;HLOOKUP(B723,'[1]6-1-2021 SCE JRC Calculations'!$5:$14,9,0)&amp;"kWh  "&amp;"Monthly Demand: "&amp;HLOOKUP(B723,'[1]6-1-2021 SCE JRC Calculations'!$5:$14,10,0)&amp;"kWh")</f>
        <v>Monthly Usage: 6541kWh  Monthly Demand: 11kWh</v>
      </c>
      <c r="C730" s="23"/>
      <c r="D730" s="23"/>
      <c r="E730" s="23"/>
      <c r="F730" s="21"/>
      <c r="G730" s="22"/>
    </row>
    <row r="731" spans="2:8" x14ac:dyDescent="0.4">
      <c r="B731" s="20" t="str">
        <f>$B$11</f>
        <v>Rates are current as of October 1, 2021</v>
      </c>
      <c r="C731" s="23"/>
      <c r="D731" s="23"/>
      <c r="E731" s="23"/>
      <c r="F731" s="21"/>
      <c r="G731" s="22"/>
    </row>
    <row r="732" spans="2:8" ht="14.5" customHeight="1" x14ac:dyDescent="0.4">
      <c r="B732" s="24" t="s">
        <v>118</v>
      </c>
      <c r="C732" s="25"/>
      <c r="D732" s="25"/>
      <c r="E732" s="25"/>
      <c r="F732" s="25"/>
      <c r="G732" s="26"/>
    </row>
    <row r="733" spans="2:8" x14ac:dyDescent="0.4">
      <c r="B733" s="24"/>
      <c r="C733" s="25"/>
      <c r="D733" s="25"/>
      <c r="E733" s="25"/>
      <c r="F733" s="25"/>
      <c r="G733" s="26"/>
    </row>
    <row r="734" spans="2:8" x14ac:dyDescent="0.4">
      <c r="B734" s="24"/>
      <c r="C734" s="25"/>
      <c r="D734" s="25"/>
      <c r="E734" s="25"/>
      <c r="F734" s="25"/>
      <c r="G734" s="26"/>
    </row>
    <row r="735" spans="2:8" ht="15" thickBot="1" x14ac:dyDescent="0.45">
      <c r="B735" s="27"/>
      <c r="C735" s="28"/>
      <c r="D735" s="28"/>
      <c r="E735" s="28"/>
      <c r="F735" s="28"/>
      <c r="G735" s="29"/>
    </row>
    <row r="736" spans="2:8" x14ac:dyDescent="0.4">
      <c r="B736" s="30" t="s">
        <v>114</v>
      </c>
      <c r="C736" s="31"/>
      <c r="D736" s="31"/>
      <c r="E736" s="31"/>
      <c r="F736" s="31"/>
      <c r="G736" s="32"/>
    </row>
    <row r="737" spans="2:8" x14ac:dyDescent="0.4">
      <c r="B737" s="5" t="s">
        <v>119</v>
      </c>
      <c r="C737" s="6"/>
      <c r="D737" s="6"/>
      <c r="E737" s="6"/>
      <c r="F737" s="7"/>
      <c r="G737" s="8"/>
    </row>
    <row r="738" spans="2:8" ht="25.75" x14ac:dyDescent="0.4">
      <c r="B738" s="9" t="str">
        <f>"2021 Schedule "&amp; B737</f>
        <v>2021 Schedule TOU-PA-2-D</v>
      </c>
      <c r="C738" s="10" t="s">
        <v>2</v>
      </c>
      <c r="D738" s="11" t="s">
        <v>3</v>
      </c>
      <c r="E738" s="11" t="s">
        <v>4</v>
      </c>
      <c r="F738" s="12" t="str">
        <f>$F$3</f>
        <v>Pomona Choice</v>
      </c>
      <c r="G738" s="13" t="str">
        <f>$G$3</f>
        <v>Pomona Choice 100
100% Renewable</v>
      </c>
    </row>
    <row r="739" spans="2:8" x14ac:dyDescent="0.4">
      <c r="B739" s="14" t="s">
        <v>7</v>
      </c>
      <c r="C739" s="15">
        <f>HLOOKUP($B737,'[1]6-1-2021 SCE JRC Calculations'!$5:$14,4,0)</f>
        <v>6.5640000000000004E-2</v>
      </c>
      <c r="D739" s="15">
        <f>HLOOKUP($B737,'[1]6-1-2021 SCE JRC Calculations'!$17:$26,4,0)</f>
        <v>6.0920000000000002E-2</v>
      </c>
      <c r="E739" s="15">
        <f>HLOOKUP($B737,'[1]6-1-2021 SCE JRC Calculations'!$29:$38,4,0)</f>
        <v>5.62E-2</v>
      </c>
      <c r="F739" s="15">
        <f ca="1">HLOOKUP($B737,'[1]6-1-2021 SCE JRC Calculations'!$44:$53,4,0)</f>
        <v>5.389E-2</v>
      </c>
      <c r="G739" s="15">
        <f ca="1">HLOOKUP($B737,'[1]6-1-2021 SCE JRC Calculations'!$57:$68,4,0)</f>
        <v>5.7889999999999997E-2</v>
      </c>
    </row>
    <row r="740" spans="2:8" x14ac:dyDescent="0.4">
      <c r="B740" s="14" t="s">
        <v>8</v>
      </c>
      <c r="C740" s="15">
        <f>HLOOKUP($B737,'[1]6-1-2021 SCE JRC Calculations'!$5:$14,3,0)</f>
        <v>8.2170000000000007E-2</v>
      </c>
      <c r="D740" s="15">
        <f>HLOOKUP($B737,'[1]6-1-2021 SCE JRC Calculations'!$17:$26,3,0)</f>
        <v>8.2170000000000007E-2</v>
      </c>
      <c r="E740" s="15">
        <f>HLOOKUP($B737,'[1]6-1-2021 SCE JRC Calculations'!$29:$38,3,0)</f>
        <v>8.2170000000000007E-2</v>
      </c>
      <c r="F740" s="15">
        <f ca="1">HLOOKUP($B737,'[1]6-1-2021 SCE JRC Calculations'!$44:$53,3,0)</f>
        <v>7.6369999999999993E-2</v>
      </c>
      <c r="G740" s="15">
        <f ca="1">HLOOKUP($B737,'[1]6-1-2021 SCE JRC Calculations'!$57:$68,3,0)</f>
        <v>7.6369999999999993E-2</v>
      </c>
    </row>
    <row r="741" spans="2:8" x14ac:dyDescent="0.4">
      <c r="B741" s="14" t="s">
        <v>9</v>
      </c>
      <c r="C741" s="15" t="s">
        <v>10</v>
      </c>
      <c r="D741" s="15">
        <f>HLOOKUP($B737,'[1]6-1-2021 SCE JRC Calculations'!$17:$26,5,0)</f>
        <v>9.1400000000000006E-3</v>
      </c>
      <c r="E741" s="15">
        <f>HLOOKUP($B737,'[1]6-1-2021 SCE JRC Calculations'!$29:$38,5,0)</f>
        <v>1.8270000000000002E-2</v>
      </c>
      <c r="F741" s="15">
        <f ca="1">HLOOKUP($B737,'[1]6-1-2021 SCE JRC Calculations'!$44:$53,5,0)</f>
        <v>2.4850000000000001E-2</v>
      </c>
      <c r="G741" s="15">
        <f ca="1">HLOOKUP($B737,'[1]6-1-2021 SCE JRC Calculations'!$57:$68,5,0)</f>
        <v>2.4850000000000001E-2</v>
      </c>
    </row>
    <row r="742" spans="2:8" x14ac:dyDescent="0.4">
      <c r="B742" s="14" t="s">
        <v>11</v>
      </c>
      <c r="C742" s="15">
        <f>HLOOKUP($B737,'[1]6-1-2021 SCE JRC Calculations'!$5:$14,6,0)</f>
        <v>0.14781</v>
      </c>
      <c r="D742" s="15">
        <f>HLOOKUP($B737,'[1]6-1-2021 SCE JRC Calculations'!$17:$26,6,0)</f>
        <v>0.15223</v>
      </c>
      <c r="E742" s="15">
        <f>HLOOKUP($B737,'[1]6-1-2021 SCE JRC Calculations'!$29:$38,6,0)</f>
        <v>0.15664</v>
      </c>
      <c r="F742" s="15">
        <f ca="1">HLOOKUP($B737,'[1]6-1-2021 SCE JRC Calculations'!$44:$53,6,0)</f>
        <v>0.15511</v>
      </c>
      <c r="G742" s="15">
        <f ca="1">HLOOKUP($B737,'[1]6-1-2021 SCE JRC Calculations'!$57:$68,6,0)</f>
        <v>0.15911</v>
      </c>
    </row>
    <row r="743" spans="2:8" x14ac:dyDescent="0.4">
      <c r="B743" s="17" t="s">
        <v>13</v>
      </c>
      <c r="C743" s="18">
        <f>HLOOKUP($B737,'[1]6-1-2021 SCE JRC Calculations'!$5:$14,7,0)</f>
        <v>966.68</v>
      </c>
      <c r="D743" s="18">
        <f>HLOOKUP($B737,'[1]6-1-2021 SCE JRC Calculations'!$17:$26,7,0)</f>
        <v>995.58</v>
      </c>
      <c r="E743" s="18">
        <f>HLOOKUP($B737,'[1]6-1-2021 SCE JRC Calculations'!$29:$38,7,0)</f>
        <v>1024.43</v>
      </c>
      <c r="F743" s="18">
        <f ca="1">HLOOKUP($B737,'[1]6-1-2021 SCE JRC Calculations'!$44:$53,7,0)</f>
        <v>1014.42</v>
      </c>
      <c r="G743" s="18">
        <f ca="1">HLOOKUP($B737,'[1]6-1-2021 SCE JRC Calculations'!$57:$68,7,0)</f>
        <v>1040.58</v>
      </c>
      <c r="H743" s="19"/>
    </row>
    <row r="744" spans="2:8" x14ac:dyDescent="0.4">
      <c r="B744" s="20" t="str">
        <f>IF(HLOOKUP(B737,'[1]6-1-2021 SCE JRC Calculations'!$5:$14,10,0)="","Monthly Usage: "&amp;HLOOKUP(B737,'[1]6-1-2021 SCE JRC Calculations'!$5:$14,9,0)&amp;"kWh","Monthly Usage: "&amp;HLOOKUP(B737,'[1]6-1-2021 SCE JRC Calculations'!$5:$14,9,0)&amp;"kWh  "&amp;"Monthly Demand: "&amp;HLOOKUP(B737,'[1]6-1-2021 SCE JRC Calculations'!$5:$14,10,0)&amp;"kWh")</f>
        <v>Monthly Usage: 6540kWh  Monthly Demand: 11kWh</v>
      </c>
      <c r="C744" s="23"/>
      <c r="D744" s="23"/>
      <c r="E744" s="23"/>
      <c r="F744" s="21"/>
      <c r="G744" s="22"/>
    </row>
    <row r="745" spans="2:8" x14ac:dyDescent="0.4">
      <c r="B745" s="20" t="str">
        <f>$B$11</f>
        <v>Rates are current as of October 1, 2021</v>
      </c>
      <c r="C745" s="23"/>
      <c r="D745" s="23"/>
      <c r="E745" s="23"/>
      <c r="F745" s="21"/>
      <c r="G745" s="22"/>
    </row>
    <row r="746" spans="2:8" ht="14.5" customHeight="1" x14ac:dyDescent="0.4">
      <c r="B746" s="24" t="s">
        <v>120</v>
      </c>
      <c r="C746" s="25"/>
      <c r="D746" s="25"/>
      <c r="E746" s="25"/>
      <c r="F746" s="25"/>
      <c r="G746" s="26"/>
    </row>
    <row r="747" spans="2:8" x14ac:dyDescent="0.4">
      <c r="B747" s="24"/>
      <c r="C747" s="25"/>
      <c r="D747" s="25"/>
      <c r="E747" s="25"/>
      <c r="F747" s="25"/>
      <c r="G747" s="26"/>
    </row>
    <row r="748" spans="2:8" x14ac:dyDescent="0.4">
      <c r="B748" s="24"/>
      <c r="C748" s="25"/>
      <c r="D748" s="25"/>
      <c r="E748" s="25"/>
      <c r="F748" s="25"/>
      <c r="G748" s="26"/>
    </row>
    <row r="749" spans="2:8" ht="15" thickBot="1" x14ac:dyDescent="0.45">
      <c r="B749" s="27"/>
      <c r="C749" s="28"/>
      <c r="D749" s="28"/>
      <c r="E749" s="28"/>
      <c r="F749" s="28"/>
      <c r="G749" s="29"/>
    </row>
    <row r="750" spans="2:8" ht="15" hidden="1" thickBot="1" x14ac:dyDescent="0.45">
      <c r="B750" s="30" t="s">
        <v>114</v>
      </c>
      <c r="C750" s="31"/>
      <c r="D750" s="31"/>
      <c r="E750" s="31"/>
      <c r="F750" s="31"/>
      <c r="G750" s="32"/>
    </row>
    <row r="751" spans="2:8" ht="15" hidden="1" thickBot="1" x14ac:dyDescent="0.45">
      <c r="B751" s="5" t="s">
        <v>121</v>
      </c>
      <c r="C751" s="6"/>
      <c r="D751" s="6"/>
      <c r="E751" s="6"/>
      <c r="F751" s="7"/>
      <c r="G751" s="8"/>
    </row>
    <row r="752" spans="2:8" ht="26.15" hidden="1" thickBot="1" x14ac:dyDescent="0.45">
      <c r="B752" s="9" t="str">
        <f>"2021 Schedule "&amp; B751</f>
        <v>2021 Schedule TOU-PA-2-D-5to8</v>
      </c>
      <c r="C752" s="10" t="s">
        <v>2</v>
      </c>
      <c r="D752" s="11" t="s">
        <v>3</v>
      </c>
      <c r="E752" s="11" t="s">
        <v>4</v>
      </c>
      <c r="F752" s="12" t="str">
        <f>$F$3</f>
        <v>Pomona Choice</v>
      </c>
      <c r="G752" s="13" t="str">
        <f>$G$3</f>
        <v>Pomona Choice 100
100% Renewable</v>
      </c>
    </row>
    <row r="753" spans="2:8" ht="15" hidden="1" thickBot="1" x14ac:dyDescent="0.45">
      <c r="B753" s="14" t="s">
        <v>7</v>
      </c>
      <c r="C753" s="15">
        <f>HLOOKUP($B751,'[1]6-1-2021 SCE JRC Calculations'!$5:$14,4,0)</f>
        <v>6.6839999999999997E-2</v>
      </c>
      <c r="D753" s="15">
        <f>HLOOKUP($B751,'[1]6-1-2021 SCE JRC Calculations'!$17:$26,4,0)</f>
        <v>6.2119999999999995E-2</v>
      </c>
      <c r="E753" s="15">
        <f>HLOOKUP($B751,'[1]6-1-2021 SCE JRC Calculations'!$29:$38,4,0)</f>
        <v>5.7399999999999993E-2</v>
      </c>
      <c r="F753" s="15">
        <f>HLOOKUP($B751,'[1]6-1-2021 SCE JRC Calculations'!$44:$53,4,0)</f>
        <v>0</v>
      </c>
      <c r="G753" s="15">
        <f>HLOOKUP($B751,'[1]6-1-2021 SCE JRC Calculations'!$57:$68,4,0)</f>
        <v>0</v>
      </c>
    </row>
    <row r="754" spans="2:8" ht="15" hidden="1" thickBot="1" x14ac:dyDescent="0.45">
      <c r="B754" s="14" t="s">
        <v>8</v>
      </c>
      <c r="C754" s="15">
        <f>HLOOKUP($B751,'[1]6-1-2021 SCE JRC Calculations'!$5:$14,3,0)</f>
        <v>8.1790000000000002E-2</v>
      </c>
      <c r="D754" s="15">
        <f>HLOOKUP($B751,'[1]6-1-2021 SCE JRC Calculations'!$17:$26,3,0)</f>
        <v>8.1790000000000002E-2</v>
      </c>
      <c r="E754" s="15">
        <f>HLOOKUP($B751,'[1]6-1-2021 SCE JRC Calculations'!$29:$38,3,0)</f>
        <v>8.1790000000000002E-2</v>
      </c>
      <c r="F754" s="15">
        <f>HLOOKUP($B751,'[1]6-1-2021 SCE JRC Calculations'!$44:$53,3,0)</f>
        <v>0</v>
      </c>
      <c r="G754" s="15">
        <f>HLOOKUP($B751,'[1]6-1-2021 SCE JRC Calculations'!$57:$68,3,0)</f>
        <v>0</v>
      </c>
    </row>
    <row r="755" spans="2:8" ht="15" hidden="1" thickBot="1" x14ac:dyDescent="0.45">
      <c r="B755" s="14" t="s">
        <v>9</v>
      </c>
      <c r="C755" s="15" t="s">
        <v>10</v>
      </c>
      <c r="D755" s="15">
        <f>HLOOKUP($B751,'[1]6-1-2021 SCE JRC Calculations'!$17:$26,5,0)</f>
        <v>9.1400000000000006E-3</v>
      </c>
      <c r="E755" s="15">
        <f>HLOOKUP($B751,'[1]6-1-2021 SCE JRC Calculations'!$29:$38,5,0)</f>
        <v>1.8270000000000002E-2</v>
      </c>
      <c r="F755" s="15">
        <f>HLOOKUP($B751,'[1]6-1-2021 SCE JRC Calculations'!$44:$53,5,0)</f>
        <v>0</v>
      </c>
      <c r="G755" s="15">
        <f>HLOOKUP($B751,'[1]6-1-2021 SCE JRC Calculations'!$57:$68,5,0)</f>
        <v>0</v>
      </c>
    </row>
    <row r="756" spans="2:8" ht="15" hidden="1" thickBot="1" x14ac:dyDescent="0.45">
      <c r="B756" s="14" t="s">
        <v>11</v>
      </c>
      <c r="C756" s="15">
        <f>HLOOKUP($B751,'[1]6-1-2021 SCE JRC Calculations'!$5:$14,6,0)</f>
        <v>0.14862999999999998</v>
      </c>
      <c r="D756" s="15">
        <f>HLOOKUP($B751,'[1]6-1-2021 SCE JRC Calculations'!$17:$26,6,0)</f>
        <v>0.15304999999999999</v>
      </c>
      <c r="E756" s="15">
        <f>HLOOKUP($B751,'[1]6-1-2021 SCE JRC Calculations'!$29:$38,6,0)</f>
        <v>0.15745999999999999</v>
      </c>
      <c r="F756" s="15">
        <f>HLOOKUP($B751,'[1]6-1-2021 SCE JRC Calculations'!$44:$53,6,0)</f>
        <v>0</v>
      </c>
      <c r="G756" s="15">
        <f>HLOOKUP($B751,'[1]6-1-2021 SCE JRC Calculations'!$57:$68,6,0)</f>
        <v>0</v>
      </c>
    </row>
    <row r="757" spans="2:8" ht="15" hidden="1" thickBot="1" x14ac:dyDescent="0.45">
      <c r="B757" s="17" t="s">
        <v>13</v>
      </c>
      <c r="C757" s="18">
        <f>HLOOKUP($B751,'[1]6-1-2021 SCE JRC Calculations'!$5:$14,7,0)</f>
        <v>972.19</v>
      </c>
      <c r="D757" s="18">
        <f>HLOOKUP($B751,'[1]6-1-2021 SCE JRC Calculations'!$17:$26,7,0)</f>
        <v>1001.1</v>
      </c>
      <c r="E757" s="18">
        <f>HLOOKUP($B751,'[1]6-1-2021 SCE JRC Calculations'!$29:$38,7,0)</f>
        <v>1029.95</v>
      </c>
      <c r="F757" s="18">
        <f>HLOOKUP($B751,'[1]6-1-2021 SCE JRC Calculations'!$44:$53,7,0)</f>
        <v>0</v>
      </c>
      <c r="G757" s="18">
        <f>HLOOKUP($B751,'[1]6-1-2021 SCE JRC Calculations'!$57:$68,7,0)</f>
        <v>0</v>
      </c>
      <c r="H757" s="19"/>
    </row>
    <row r="758" spans="2:8" ht="15" hidden="1" thickBot="1" x14ac:dyDescent="0.45">
      <c r="B758" s="20" t="str">
        <f>IF(HLOOKUP(B751,'[1]6-1-2021 SCE JRC Calculations'!$5:$14,10,0)="","Monthly Usage: "&amp;HLOOKUP(B751,'[1]6-1-2021 SCE JRC Calculations'!$5:$14,9,0)&amp;"kWh","Monthly Usage: "&amp;HLOOKUP(B751,'[1]6-1-2021 SCE JRC Calculations'!$5:$14,9,0)&amp;"kWh  "&amp;"Monthly Demand: "&amp;HLOOKUP(B751,'[1]6-1-2021 SCE JRC Calculations'!$5:$14,10,0)&amp;"kWh")</f>
        <v>Monthly Usage: 6541kWh  Monthly Demand: 11kWh</v>
      </c>
      <c r="C758" s="23"/>
      <c r="D758" s="23"/>
      <c r="E758" s="23"/>
      <c r="F758" s="21"/>
      <c r="G758" s="22"/>
    </row>
    <row r="759" spans="2:8" ht="15" hidden="1" thickBot="1" x14ac:dyDescent="0.45">
      <c r="B759" s="20" t="str">
        <f>$B$11</f>
        <v>Rates are current as of October 1, 2021</v>
      </c>
      <c r="C759" s="23"/>
      <c r="D759" s="23"/>
      <c r="E759" s="23"/>
      <c r="F759" s="21"/>
      <c r="G759" s="22"/>
    </row>
    <row r="760" spans="2:8" ht="14.5" hidden="1" customHeight="1" x14ac:dyDescent="0.4">
      <c r="B760" s="24" t="s">
        <v>122</v>
      </c>
      <c r="C760" s="25"/>
      <c r="D760" s="25"/>
      <c r="E760" s="25"/>
      <c r="F760" s="25"/>
      <c r="G760" s="26"/>
    </row>
    <row r="761" spans="2:8" ht="15" hidden="1" thickBot="1" x14ac:dyDescent="0.45">
      <c r="B761" s="24"/>
      <c r="C761" s="25"/>
      <c r="D761" s="25"/>
      <c r="E761" s="25"/>
      <c r="F761" s="25"/>
      <c r="G761" s="26"/>
    </row>
    <row r="762" spans="2:8" ht="15" hidden="1" thickBot="1" x14ac:dyDescent="0.45">
      <c r="B762" s="24"/>
      <c r="C762" s="25"/>
      <c r="D762" s="25"/>
      <c r="E762" s="25"/>
      <c r="F762" s="25"/>
      <c r="G762" s="26"/>
    </row>
    <row r="763" spans="2:8" ht="15" hidden="1" thickBot="1" x14ac:dyDescent="0.45">
      <c r="B763" s="27"/>
      <c r="C763" s="28"/>
      <c r="D763" s="28"/>
      <c r="E763" s="28"/>
      <c r="F763" s="28"/>
      <c r="G763" s="29"/>
    </row>
    <row r="764" spans="2:8" x14ac:dyDescent="0.4">
      <c r="B764" s="30" t="s">
        <v>114</v>
      </c>
      <c r="C764" s="31"/>
      <c r="D764" s="31"/>
      <c r="E764" s="31"/>
      <c r="F764" s="31"/>
      <c r="G764" s="32"/>
    </row>
    <row r="765" spans="2:8" x14ac:dyDescent="0.4">
      <c r="B765" s="5" t="s">
        <v>123</v>
      </c>
      <c r="C765" s="6"/>
      <c r="D765" s="6"/>
      <c r="E765" s="6"/>
      <c r="F765" s="7"/>
      <c r="G765" s="8"/>
    </row>
    <row r="766" spans="2:8" ht="25.75" x14ac:dyDescent="0.4">
      <c r="B766" s="9" t="str">
        <f>"2021 Schedule "&amp; B765</f>
        <v>2021 Schedule TOU-PA-2-E</v>
      </c>
      <c r="C766" s="10" t="s">
        <v>2</v>
      </c>
      <c r="D766" s="11" t="s">
        <v>3</v>
      </c>
      <c r="E766" s="11" t="s">
        <v>4</v>
      </c>
      <c r="F766" s="12" t="str">
        <f>$F$3</f>
        <v>Pomona Choice</v>
      </c>
      <c r="G766" s="13" t="str">
        <f>$G$3</f>
        <v>Pomona Choice 100
100% Renewable</v>
      </c>
    </row>
    <row r="767" spans="2:8" x14ac:dyDescent="0.4">
      <c r="B767" s="14" t="s">
        <v>7</v>
      </c>
      <c r="C767" s="15">
        <f>HLOOKUP($B765,'[1]6-1-2021 SCE JRC Calculations'!$5:$14,4,0)</f>
        <v>7.7280000000000001E-2</v>
      </c>
      <c r="D767" s="15">
        <f>HLOOKUP($B765,'[1]6-1-2021 SCE JRC Calculations'!$17:$26,4,0)</f>
        <v>7.2559999999999999E-2</v>
      </c>
      <c r="E767" s="15">
        <f>HLOOKUP($B765,'[1]6-1-2021 SCE JRC Calculations'!$29:$38,4,0)</f>
        <v>6.7839999999999998E-2</v>
      </c>
      <c r="F767" s="15">
        <f ca="1">HLOOKUP($B765,'[1]6-1-2021 SCE JRC Calculations'!$44:$53,4,0)</f>
        <v>6.6729999999999998E-2</v>
      </c>
      <c r="G767" s="15">
        <f ca="1">HLOOKUP($B765,'[1]6-1-2021 SCE JRC Calculations'!$57:$68,4,0)</f>
        <v>7.0730000000000001E-2</v>
      </c>
    </row>
    <row r="768" spans="2:8" x14ac:dyDescent="0.4">
      <c r="B768" s="14" t="s">
        <v>8</v>
      </c>
      <c r="C768" s="15">
        <f>HLOOKUP($B765,'[1]6-1-2021 SCE JRC Calculations'!$5:$14,3,0)</f>
        <v>8.9770000000000003E-2</v>
      </c>
      <c r="D768" s="15">
        <f>HLOOKUP($B765,'[1]6-1-2021 SCE JRC Calculations'!$17:$26,3,0)</f>
        <v>8.9770000000000003E-2</v>
      </c>
      <c r="E768" s="15">
        <f>HLOOKUP($B765,'[1]6-1-2021 SCE JRC Calculations'!$29:$38,3,0)</f>
        <v>8.9770000000000003E-2</v>
      </c>
      <c r="F768" s="15">
        <f ca="1">HLOOKUP($B765,'[1]6-1-2021 SCE JRC Calculations'!$44:$53,3,0)</f>
        <v>8.3970000000000003E-2</v>
      </c>
      <c r="G768" s="15">
        <f ca="1">HLOOKUP($B765,'[1]6-1-2021 SCE JRC Calculations'!$57:$68,3,0)</f>
        <v>8.3970000000000003E-2</v>
      </c>
    </row>
    <row r="769" spans="2:8" x14ac:dyDescent="0.4">
      <c r="B769" s="14" t="s">
        <v>9</v>
      </c>
      <c r="C769" s="15" t="s">
        <v>10</v>
      </c>
      <c r="D769" s="15">
        <f>HLOOKUP($B765,'[1]6-1-2021 SCE JRC Calculations'!$17:$26,5,0)</f>
        <v>9.1400000000000006E-3</v>
      </c>
      <c r="E769" s="15">
        <f>HLOOKUP($B765,'[1]6-1-2021 SCE JRC Calculations'!$29:$38,5,0)</f>
        <v>1.8270000000000002E-2</v>
      </c>
      <c r="F769" s="15">
        <f ca="1">HLOOKUP($B765,'[1]6-1-2021 SCE JRC Calculations'!$44:$53,5,0)</f>
        <v>2.496E-2</v>
      </c>
      <c r="G769" s="15">
        <f ca="1">HLOOKUP($B765,'[1]6-1-2021 SCE JRC Calculations'!$57:$68,5,0)</f>
        <v>2.496E-2</v>
      </c>
    </row>
    <row r="770" spans="2:8" x14ac:dyDescent="0.4">
      <c r="B770" s="14" t="s">
        <v>11</v>
      </c>
      <c r="C770" s="15">
        <f>HLOOKUP($B765,'[1]6-1-2021 SCE JRC Calculations'!$5:$14,6,0)</f>
        <v>0.16705</v>
      </c>
      <c r="D770" s="15">
        <f>HLOOKUP($B765,'[1]6-1-2021 SCE JRC Calculations'!$17:$26,6,0)</f>
        <v>0.17147000000000001</v>
      </c>
      <c r="E770" s="15">
        <f>HLOOKUP($B765,'[1]6-1-2021 SCE JRC Calculations'!$29:$38,6,0)</f>
        <v>0.17588000000000001</v>
      </c>
      <c r="F770" s="15">
        <f ca="1">HLOOKUP($B765,'[1]6-1-2021 SCE JRC Calculations'!$44:$53,6,0)</f>
        <v>0.17566000000000001</v>
      </c>
      <c r="G770" s="15">
        <f ca="1">HLOOKUP($B765,'[1]6-1-2021 SCE JRC Calculations'!$57:$68,6,0)</f>
        <v>0.17966000000000001</v>
      </c>
    </row>
    <row r="771" spans="2:8" x14ac:dyDescent="0.4">
      <c r="B771" s="17" t="s">
        <v>13</v>
      </c>
      <c r="C771" s="18">
        <f>HLOOKUP($B765,'[1]6-1-2021 SCE JRC Calculations'!$5:$14,7,0)</f>
        <v>1092.51</v>
      </c>
      <c r="D771" s="18">
        <f>HLOOKUP($B765,'[1]6-1-2021 SCE JRC Calculations'!$17:$26,7,0)</f>
        <v>1121.4100000000001</v>
      </c>
      <c r="E771" s="18">
        <f>HLOOKUP($B765,'[1]6-1-2021 SCE JRC Calculations'!$29:$38,7,0)</f>
        <v>1150.26</v>
      </c>
      <c r="F771" s="18">
        <f ca="1">HLOOKUP($B765,'[1]6-1-2021 SCE JRC Calculations'!$44:$53,7,0)</f>
        <v>1148.82</v>
      </c>
      <c r="G771" s="18">
        <f ca="1">HLOOKUP($B765,'[1]6-1-2021 SCE JRC Calculations'!$57:$68,7,0)</f>
        <v>1174.98</v>
      </c>
      <c r="H771" s="19"/>
    </row>
    <row r="772" spans="2:8" x14ac:dyDescent="0.4">
      <c r="B772" s="20" t="str">
        <f>IF(HLOOKUP(B765,'[1]6-1-2021 SCE JRC Calculations'!$5:$14,10,0)="","Monthly Usage: "&amp;HLOOKUP(B765,'[1]6-1-2021 SCE JRC Calculations'!$5:$14,9,0)&amp;"kWh","Monthly Usage: "&amp;HLOOKUP(B765,'[1]6-1-2021 SCE JRC Calculations'!$5:$14,9,0)&amp;"kWh  "&amp;"Monthly Demand: "&amp;HLOOKUP(B765,'[1]6-1-2021 SCE JRC Calculations'!$5:$14,10,0)&amp;"kWh")</f>
        <v>Monthly Usage: 6540kWh  Monthly Demand: 11kWh</v>
      </c>
      <c r="C772" s="23"/>
      <c r="D772" s="23"/>
      <c r="E772" s="23"/>
      <c r="F772" s="21"/>
      <c r="G772" s="22"/>
    </row>
    <row r="773" spans="2:8" x14ac:dyDescent="0.4">
      <c r="B773" s="20" t="str">
        <f>$B$11</f>
        <v>Rates are current as of October 1, 2021</v>
      </c>
      <c r="C773" s="23"/>
      <c r="D773" s="23"/>
      <c r="E773" s="23"/>
      <c r="F773" s="21"/>
      <c r="G773" s="22"/>
    </row>
    <row r="774" spans="2:8" ht="14.5" customHeight="1" x14ac:dyDescent="0.4">
      <c r="B774" s="24" t="s">
        <v>124</v>
      </c>
      <c r="C774" s="25"/>
      <c r="D774" s="25"/>
      <c r="E774" s="25"/>
      <c r="F774" s="25"/>
      <c r="G774" s="26"/>
    </row>
    <row r="775" spans="2:8" x14ac:dyDescent="0.4">
      <c r="B775" s="24"/>
      <c r="C775" s="25"/>
      <c r="D775" s="25"/>
      <c r="E775" s="25"/>
      <c r="F775" s="25"/>
      <c r="G775" s="26"/>
    </row>
    <row r="776" spans="2:8" x14ac:dyDescent="0.4">
      <c r="B776" s="24"/>
      <c r="C776" s="25"/>
      <c r="D776" s="25"/>
      <c r="E776" s="25"/>
      <c r="F776" s="25"/>
      <c r="G776" s="26"/>
    </row>
    <row r="777" spans="2:8" ht="15" thickBot="1" x14ac:dyDescent="0.45">
      <c r="B777" s="27"/>
      <c r="C777" s="28"/>
      <c r="D777" s="28"/>
      <c r="E777" s="28"/>
      <c r="F777" s="28"/>
      <c r="G777" s="29"/>
    </row>
    <row r="778" spans="2:8" ht="15" hidden="1" thickBot="1" x14ac:dyDescent="0.45">
      <c r="B778" s="30" t="s">
        <v>114</v>
      </c>
      <c r="C778" s="31"/>
      <c r="D778" s="31"/>
      <c r="E778" s="31"/>
      <c r="F778" s="31"/>
      <c r="G778" s="32"/>
    </row>
    <row r="779" spans="2:8" ht="15" hidden="1" thickBot="1" x14ac:dyDescent="0.45">
      <c r="B779" s="5" t="s">
        <v>125</v>
      </c>
      <c r="C779" s="6"/>
      <c r="D779" s="6"/>
      <c r="E779" s="6"/>
      <c r="F779" s="7"/>
      <c r="G779" s="8"/>
    </row>
    <row r="780" spans="2:8" ht="26.15" hidden="1" thickBot="1" x14ac:dyDescent="0.45">
      <c r="B780" s="9" t="str">
        <f>"2021 Schedule "&amp; B779</f>
        <v>2021 Schedule TOU-PA-2-E-5to8</v>
      </c>
      <c r="C780" s="10" t="s">
        <v>2</v>
      </c>
      <c r="D780" s="11" t="s">
        <v>3</v>
      </c>
      <c r="E780" s="11" t="s">
        <v>4</v>
      </c>
      <c r="F780" s="12" t="str">
        <f>$F$3</f>
        <v>Pomona Choice</v>
      </c>
      <c r="G780" s="13" t="str">
        <f>$G$3</f>
        <v>Pomona Choice 100
100% Renewable</v>
      </c>
    </row>
    <row r="781" spans="2:8" ht="15" hidden="1" thickBot="1" x14ac:dyDescent="0.45">
      <c r="B781" s="14" t="s">
        <v>7</v>
      </c>
      <c r="C781" s="15">
        <f>HLOOKUP($B779,'[1]6-1-2021 SCE JRC Calculations'!$5:$14,4,0)</f>
        <v>7.7859999999999999E-2</v>
      </c>
      <c r="D781" s="15">
        <f>HLOOKUP($B779,'[1]6-1-2021 SCE JRC Calculations'!$17:$26,4,0)</f>
        <v>7.3139999999999997E-2</v>
      </c>
      <c r="E781" s="15">
        <f>HLOOKUP($B779,'[1]6-1-2021 SCE JRC Calculations'!$29:$38,4,0)</f>
        <v>6.8419999999999995E-2</v>
      </c>
      <c r="F781" s="15">
        <f>HLOOKUP($B779,'[1]6-1-2021 SCE JRC Calculations'!$44:$53,4,0)</f>
        <v>0</v>
      </c>
      <c r="G781" s="15">
        <f>HLOOKUP($B779,'[1]6-1-2021 SCE JRC Calculations'!$57:$68,4,0)</f>
        <v>0</v>
      </c>
    </row>
    <row r="782" spans="2:8" ht="15" hidden="1" thickBot="1" x14ac:dyDescent="0.45">
      <c r="B782" s="14" t="s">
        <v>8</v>
      </c>
      <c r="C782" s="15">
        <f>HLOOKUP($B779,'[1]6-1-2021 SCE JRC Calculations'!$5:$14,3,0)</f>
        <v>9.0050000000000005E-2</v>
      </c>
      <c r="D782" s="15">
        <f>HLOOKUP($B779,'[1]6-1-2021 SCE JRC Calculations'!$17:$26,3,0)</f>
        <v>9.0050000000000005E-2</v>
      </c>
      <c r="E782" s="15">
        <f>HLOOKUP($B779,'[1]6-1-2021 SCE JRC Calculations'!$29:$38,3,0)</f>
        <v>9.0050000000000005E-2</v>
      </c>
      <c r="F782" s="15">
        <f>HLOOKUP($B779,'[1]6-1-2021 SCE JRC Calculations'!$44:$53,3,0)</f>
        <v>0</v>
      </c>
      <c r="G782" s="15">
        <f>HLOOKUP($B779,'[1]6-1-2021 SCE JRC Calculations'!$57:$68,3,0)</f>
        <v>0</v>
      </c>
    </row>
    <row r="783" spans="2:8" ht="15" hidden="1" thickBot="1" x14ac:dyDescent="0.45">
      <c r="B783" s="14" t="s">
        <v>9</v>
      </c>
      <c r="C783" s="15" t="s">
        <v>10</v>
      </c>
      <c r="D783" s="15">
        <f>HLOOKUP($B779,'[1]6-1-2021 SCE JRC Calculations'!$17:$26,5,0)</f>
        <v>9.1400000000000006E-3</v>
      </c>
      <c r="E783" s="15">
        <f>HLOOKUP($B779,'[1]6-1-2021 SCE JRC Calculations'!$29:$38,5,0)</f>
        <v>1.8270000000000002E-2</v>
      </c>
      <c r="F783" s="15">
        <f>HLOOKUP($B779,'[1]6-1-2021 SCE JRC Calculations'!$44:$53,5,0)</f>
        <v>0</v>
      </c>
      <c r="G783" s="15">
        <f>HLOOKUP($B779,'[1]6-1-2021 SCE JRC Calculations'!$57:$68,5,0)</f>
        <v>0</v>
      </c>
    </row>
    <row r="784" spans="2:8" ht="15" hidden="1" thickBot="1" x14ac:dyDescent="0.45">
      <c r="B784" s="14" t="s">
        <v>11</v>
      </c>
      <c r="C784" s="15">
        <f>HLOOKUP($B779,'[1]6-1-2021 SCE JRC Calculations'!$5:$14,6,0)</f>
        <v>0.16791</v>
      </c>
      <c r="D784" s="15">
        <f>HLOOKUP($B779,'[1]6-1-2021 SCE JRC Calculations'!$17:$26,6,0)</f>
        <v>0.17233000000000001</v>
      </c>
      <c r="E784" s="15">
        <f>HLOOKUP($B779,'[1]6-1-2021 SCE JRC Calculations'!$29:$38,6,0)</f>
        <v>0.17674000000000001</v>
      </c>
      <c r="F784" s="15">
        <f>HLOOKUP($B779,'[1]6-1-2021 SCE JRC Calculations'!$44:$53,6,0)</f>
        <v>0</v>
      </c>
      <c r="G784" s="15">
        <f>HLOOKUP($B779,'[1]6-1-2021 SCE JRC Calculations'!$57:$68,6,0)</f>
        <v>0</v>
      </c>
    </row>
    <row r="785" spans="2:8" ht="15" hidden="1" thickBot="1" x14ac:dyDescent="0.45">
      <c r="B785" s="17" t="s">
        <v>13</v>
      </c>
      <c r="C785" s="18">
        <f>HLOOKUP($B779,'[1]6-1-2021 SCE JRC Calculations'!$5:$14,7,0)</f>
        <v>1098.3</v>
      </c>
      <c r="D785" s="18">
        <f>HLOOKUP($B779,'[1]6-1-2021 SCE JRC Calculations'!$17:$26,7,0)</f>
        <v>1127.21</v>
      </c>
      <c r="E785" s="18">
        <f>HLOOKUP($B779,'[1]6-1-2021 SCE JRC Calculations'!$29:$38,7,0)</f>
        <v>1156.06</v>
      </c>
      <c r="F785" s="18">
        <f>HLOOKUP($B779,'[1]6-1-2021 SCE JRC Calculations'!$44:$53,7,0)</f>
        <v>0</v>
      </c>
      <c r="G785" s="18">
        <f>HLOOKUP($B779,'[1]6-1-2021 SCE JRC Calculations'!$57:$68,7,0)</f>
        <v>0</v>
      </c>
      <c r="H785" s="19"/>
    </row>
    <row r="786" spans="2:8" ht="15" hidden="1" thickBot="1" x14ac:dyDescent="0.45">
      <c r="B786" s="20" t="str">
        <f>IF(HLOOKUP(B779,'[1]6-1-2021 SCE JRC Calculations'!$5:$14,10,0)="","Monthly Usage: "&amp;HLOOKUP(B779,'[1]6-1-2021 SCE JRC Calculations'!$5:$14,9,0)&amp;"kWh","Monthly Usage: "&amp;HLOOKUP(B779,'[1]6-1-2021 SCE JRC Calculations'!$5:$14,9,0)&amp;"kWh  "&amp;"Monthly Demand: "&amp;HLOOKUP(B779,'[1]6-1-2021 SCE JRC Calculations'!$5:$14,10,0)&amp;"kWh")</f>
        <v>Monthly Usage: 6541kWh  Monthly Demand: 11kWh</v>
      </c>
      <c r="C786" s="23"/>
      <c r="D786" s="23"/>
      <c r="E786" s="23"/>
      <c r="F786" s="21"/>
      <c r="G786" s="22"/>
    </row>
    <row r="787" spans="2:8" ht="15" hidden="1" thickBot="1" x14ac:dyDescent="0.45">
      <c r="B787" s="20" t="str">
        <f>$B$11</f>
        <v>Rates are current as of October 1, 2021</v>
      </c>
      <c r="C787" s="23"/>
      <c r="D787" s="23"/>
      <c r="E787" s="23"/>
      <c r="F787" s="21"/>
      <c r="G787" s="22"/>
    </row>
    <row r="788" spans="2:8" ht="14.5" hidden="1" customHeight="1" x14ac:dyDescent="0.4">
      <c r="B788" s="24" t="s">
        <v>126</v>
      </c>
      <c r="C788" s="25"/>
      <c r="D788" s="25"/>
      <c r="E788" s="25"/>
      <c r="F788" s="25"/>
      <c r="G788" s="26"/>
    </row>
    <row r="789" spans="2:8" ht="15" hidden="1" thickBot="1" x14ac:dyDescent="0.45">
      <c r="B789" s="24"/>
      <c r="C789" s="25"/>
      <c r="D789" s="25"/>
      <c r="E789" s="25"/>
      <c r="F789" s="25"/>
      <c r="G789" s="26"/>
    </row>
    <row r="790" spans="2:8" ht="15" hidden="1" thickBot="1" x14ac:dyDescent="0.45">
      <c r="B790" s="24"/>
      <c r="C790" s="25"/>
      <c r="D790" s="25"/>
      <c r="E790" s="25"/>
      <c r="F790" s="25"/>
      <c r="G790" s="26"/>
    </row>
    <row r="791" spans="2:8" ht="15" hidden="1" thickBot="1" x14ac:dyDescent="0.45">
      <c r="B791" s="27"/>
      <c r="C791" s="28"/>
      <c r="D791" s="28"/>
      <c r="E791" s="28"/>
      <c r="F791" s="28"/>
      <c r="G791" s="29"/>
    </row>
    <row r="792" spans="2:8" ht="15" hidden="1" thickBot="1" x14ac:dyDescent="0.45">
      <c r="B792" s="30" t="s">
        <v>114</v>
      </c>
      <c r="C792" s="31"/>
      <c r="D792" s="31"/>
      <c r="E792" s="31"/>
      <c r="F792" s="31"/>
      <c r="G792" s="32"/>
    </row>
    <row r="793" spans="2:8" ht="15" hidden="1" thickBot="1" x14ac:dyDescent="0.45">
      <c r="B793" s="5" t="s">
        <v>127</v>
      </c>
      <c r="C793" s="6"/>
      <c r="D793" s="6"/>
      <c r="E793" s="6"/>
      <c r="F793" s="7"/>
      <c r="G793" s="8"/>
    </row>
    <row r="794" spans="2:8" ht="26.15" hidden="1" thickBot="1" x14ac:dyDescent="0.45">
      <c r="B794" s="9" t="str">
        <f>"2021 Schedule "&amp; B793</f>
        <v>2021 Schedule TOU-PA-3-A</v>
      </c>
      <c r="C794" s="10" t="s">
        <v>2</v>
      </c>
      <c r="D794" s="11" t="s">
        <v>3</v>
      </c>
      <c r="E794" s="11" t="s">
        <v>4</v>
      </c>
      <c r="F794" s="12" t="str">
        <f>$F$3</f>
        <v>Pomona Choice</v>
      </c>
      <c r="G794" s="13" t="str">
        <f>$G$3</f>
        <v>Pomona Choice 100
100% Renewable</v>
      </c>
    </row>
    <row r="795" spans="2:8" ht="15" hidden="1" thickBot="1" x14ac:dyDescent="0.45">
      <c r="B795" s="14" t="s">
        <v>7</v>
      </c>
      <c r="C795" s="15" t="e">
        <f>HLOOKUP($B793,'[1]6-1-2021 SCE JRC Calculations'!$5:$14,4,0)</f>
        <v>#N/A</v>
      </c>
      <c r="D795" s="15" t="e">
        <f>HLOOKUP($B793,'[1]6-1-2021 SCE JRC Calculations'!$17:$26,4,0)</f>
        <v>#N/A</v>
      </c>
      <c r="E795" s="15" t="e">
        <f>HLOOKUP($B793,'[1]6-1-2021 SCE JRC Calculations'!$29:$38,4,0)</f>
        <v>#N/A</v>
      </c>
      <c r="F795" s="15" t="e">
        <f>HLOOKUP($B793,'[1]6-1-2021 SCE JRC Calculations'!$44:$53,4,0)</f>
        <v>#N/A</v>
      </c>
      <c r="G795" s="15" t="e">
        <f>HLOOKUP($B793,'[1]6-1-2021 SCE JRC Calculations'!$57:$68,4,0)</f>
        <v>#N/A</v>
      </c>
    </row>
    <row r="796" spans="2:8" ht="15" hidden="1" thickBot="1" x14ac:dyDescent="0.45">
      <c r="B796" s="14" t="s">
        <v>8</v>
      </c>
      <c r="C796" s="15" t="e">
        <f>HLOOKUP($B793,'[1]6-1-2021 SCE JRC Calculations'!$5:$14,3,0)</f>
        <v>#N/A</v>
      </c>
      <c r="D796" s="15" t="e">
        <f>HLOOKUP($B793,'[1]6-1-2021 SCE JRC Calculations'!$17:$26,3,0)</f>
        <v>#N/A</v>
      </c>
      <c r="E796" s="15" t="e">
        <f>HLOOKUP($B793,'[1]6-1-2021 SCE JRC Calculations'!$29:$38,3,0)</f>
        <v>#N/A</v>
      </c>
      <c r="F796" s="15" t="e">
        <f>HLOOKUP($B793,'[1]6-1-2021 SCE JRC Calculations'!$44:$53,3,0)</f>
        <v>#N/A</v>
      </c>
      <c r="G796" s="15" t="e">
        <f>HLOOKUP($B793,'[1]6-1-2021 SCE JRC Calculations'!$57:$68,3,0)</f>
        <v>#N/A</v>
      </c>
    </row>
    <row r="797" spans="2:8" ht="15" hidden="1" thickBot="1" x14ac:dyDescent="0.45">
      <c r="B797" s="14" t="s">
        <v>9</v>
      </c>
      <c r="C797" s="15" t="s">
        <v>10</v>
      </c>
      <c r="D797" s="15" t="e">
        <f>HLOOKUP($B793,'[1]6-1-2021 SCE JRC Calculations'!$17:$26,5,0)</f>
        <v>#N/A</v>
      </c>
      <c r="E797" s="15" t="e">
        <f>HLOOKUP($B793,'[1]6-1-2021 SCE JRC Calculations'!$29:$38,5,0)</f>
        <v>#N/A</v>
      </c>
      <c r="F797" s="15" t="e">
        <f>HLOOKUP($B793,'[1]6-1-2021 SCE JRC Calculations'!$44:$53,5,0)</f>
        <v>#N/A</v>
      </c>
      <c r="G797" s="15" t="e">
        <f>HLOOKUP($B793,'[1]6-1-2021 SCE JRC Calculations'!$57:$68,5,0)</f>
        <v>#N/A</v>
      </c>
    </row>
    <row r="798" spans="2:8" ht="15" hidden="1" thickBot="1" x14ac:dyDescent="0.45">
      <c r="B798" s="14" t="s">
        <v>11</v>
      </c>
      <c r="C798" s="15" t="e">
        <f>HLOOKUP($B793,'[1]6-1-2021 SCE JRC Calculations'!$5:$14,6,0)</f>
        <v>#N/A</v>
      </c>
      <c r="D798" s="15" t="e">
        <f>HLOOKUP($B793,'[1]6-1-2021 SCE JRC Calculations'!$17:$26,6,0)</f>
        <v>#N/A</v>
      </c>
      <c r="E798" s="15" t="e">
        <f>HLOOKUP($B793,'[1]6-1-2021 SCE JRC Calculations'!$29:$38,6,0)</f>
        <v>#N/A</v>
      </c>
      <c r="F798" s="15" t="e">
        <f>HLOOKUP($B793,'[1]6-1-2021 SCE JRC Calculations'!$44:$53,6,0)</f>
        <v>#N/A</v>
      </c>
      <c r="G798" s="15" t="e">
        <f>HLOOKUP($B793,'[1]6-1-2021 SCE JRC Calculations'!$57:$68,6,0)</f>
        <v>#N/A</v>
      </c>
    </row>
    <row r="799" spans="2:8" ht="15" hidden="1" thickBot="1" x14ac:dyDescent="0.45">
      <c r="B799" s="17" t="s">
        <v>13</v>
      </c>
      <c r="C799" s="18" t="e">
        <f>HLOOKUP($B793,'[1]6-1-2021 SCE JRC Calculations'!$5:$14,7,0)</f>
        <v>#N/A</v>
      </c>
      <c r="D799" s="18" t="e">
        <f>HLOOKUP($B793,'[1]6-1-2021 SCE JRC Calculations'!$17:$26,7,0)</f>
        <v>#N/A</v>
      </c>
      <c r="E799" s="18" t="e">
        <f>HLOOKUP($B793,'[1]6-1-2021 SCE JRC Calculations'!$29:$38,7,0)</f>
        <v>#N/A</v>
      </c>
      <c r="F799" s="18" t="e">
        <f>HLOOKUP($B793,'[1]6-1-2021 SCE JRC Calculations'!$44:$53,7,0)</f>
        <v>#N/A</v>
      </c>
      <c r="G799" s="18" t="e">
        <f>HLOOKUP($B793,'[1]6-1-2021 SCE JRC Calculations'!$57:$68,7,0)</f>
        <v>#N/A</v>
      </c>
    </row>
    <row r="800" spans="2:8" ht="15" hidden="1" thickBot="1" x14ac:dyDescent="0.45">
      <c r="B800" s="20" t="e">
        <f>IF(HLOOKUP(B793,'[1]6-1-2021 SCE JRC Calculations'!$5:$14,10,0)="","Monthly Usage: "&amp;HLOOKUP(B793,'[1]6-1-2021 SCE JRC Calculations'!$5:$14,9,0)&amp;"kWh","Monthly Usage: "&amp;HLOOKUP(B793,'[1]6-1-2021 SCE JRC Calculations'!$5:$14,9,0)&amp;"kWh  "&amp;"Monthly Demand: "&amp;HLOOKUP(B793,'[1]6-1-2021 SCE JRC Calculations'!$5:$14,10,0)&amp;"kWh")</f>
        <v>#N/A</v>
      </c>
      <c r="C800" s="23"/>
      <c r="D800" s="23"/>
      <c r="E800" s="23"/>
      <c r="F800" s="21"/>
      <c r="G800" s="22"/>
    </row>
    <row r="801" spans="2:7" ht="15" hidden="1" thickBot="1" x14ac:dyDescent="0.45">
      <c r="B801" s="20" t="str">
        <f>$B$11</f>
        <v>Rates are current as of October 1, 2021</v>
      </c>
      <c r="C801" s="23"/>
      <c r="D801" s="23"/>
      <c r="E801" s="23"/>
      <c r="F801" s="21"/>
      <c r="G801" s="22"/>
    </row>
    <row r="802" spans="2:7" ht="14.5" hidden="1" customHeight="1" x14ac:dyDescent="0.4">
      <c r="B802" s="24" t="s">
        <v>128</v>
      </c>
      <c r="C802" s="25"/>
      <c r="D802" s="25"/>
      <c r="E802" s="25"/>
      <c r="F802" s="25"/>
      <c r="G802" s="26"/>
    </row>
    <row r="803" spans="2:7" ht="15" hidden="1" thickBot="1" x14ac:dyDescent="0.45">
      <c r="B803" s="24"/>
      <c r="C803" s="25"/>
      <c r="D803" s="25"/>
      <c r="E803" s="25"/>
      <c r="F803" s="25"/>
      <c r="G803" s="26"/>
    </row>
    <row r="804" spans="2:7" ht="15" hidden="1" thickBot="1" x14ac:dyDescent="0.45">
      <c r="B804" s="24"/>
      <c r="C804" s="25"/>
      <c r="D804" s="25"/>
      <c r="E804" s="25"/>
      <c r="F804" s="25"/>
      <c r="G804" s="26"/>
    </row>
    <row r="805" spans="2:7" ht="15" hidden="1" thickBot="1" x14ac:dyDescent="0.45">
      <c r="B805" s="27"/>
      <c r="C805" s="28"/>
      <c r="D805" s="28"/>
      <c r="E805" s="28"/>
      <c r="F805" s="28"/>
      <c r="G805" s="29"/>
    </row>
    <row r="806" spans="2:7" ht="15" hidden="1" thickBot="1" x14ac:dyDescent="0.45">
      <c r="B806" s="30" t="s">
        <v>114</v>
      </c>
      <c r="C806" s="31"/>
      <c r="D806" s="31"/>
      <c r="E806" s="31"/>
      <c r="F806" s="31"/>
      <c r="G806" s="32"/>
    </row>
    <row r="807" spans="2:7" ht="15" hidden="1" thickBot="1" x14ac:dyDescent="0.45">
      <c r="B807" s="5" t="s">
        <v>129</v>
      </c>
      <c r="C807" s="6"/>
      <c r="D807" s="6"/>
      <c r="E807" s="6"/>
      <c r="F807" s="7"/>
      <c r="G807" s="8"/>
    </row>
    <row r="808" spans="2:7" ht="26.15" hidden="1" thickBot="1" x14ac:dyDescent="0.45">
      <c r="B808" s="9" t="str">
        <f>"2021 Schedule "&amp; B807</f>
        <v>2021 Schedule TOU-PA-3-B</v>
      </c>
      <c r="C808" s="10" t="s">
        <v>2</v>
      </c>
      <c r="D808" s="11" t="s">
        <v>3</v>
      </c>
      <c r="E808" s="11" t="s">
        <v>4</v>
      </c>
      <c r="F808" s="12" t="str">
        <f>$F$3</f>
        <v>Pomona Choice</v>
      </c>
      <c r="G808" s="13" t="str">
        <f>$G$3</f>
        <v>Pomona Choice 100
100% Renewable</v>
      </c>
    </row>
    <row r="809" spans="2:7" ht="15" hidden="1" thickBot="1" x14ac:dyDescent="0.45">
      <c r="B809" s="14" t="s">
        <v>7</v>
      </c>
      <c r="C809" s="15" t="e">
        <f>HLOOKUP($B807,'[1]6-1-2021 SCE JRC Calculations'!$5:$14,4,0)</f>
        <v>#N/A</v>
      </c>
      <c r="D809" s="15" t="e">
        <f>HLOOKUP($B807,'[1]6-1-2021 SCE JRC Calculations'!$17:$26,4,0)</f>
        <v>#N/A</v>
      </c>
      <c r="E809" s="15" t="e">
        <f>HLOOKUP($B807,'[1]6-1-2021 SCE JRC Calculations'!$29:$38,4,0)</f>
        <v>#N/A</v>
      </c>
      <c r="F809" s="15" t="e">
        <f>HLOOKUP($B807,'[1]6-1-2021 SCE JRC Calculations'!$44:$53,4,0)</f>
        <v>#N/A</v>
      </c>
      <c r="G809" s="15" t="e">
        <f>HLOOKUP($B807,'[1]6-1-2021 SCE JRC Calculations'!$57:$68,4,0)</f>
        <v>#N/A</v>
      </c>
    </row>
    <row r="810" spans="2:7" ht="15" hidden="1" thickBot="1" x14ac:dyDescent="0.45">
      <c r="B810" s="14" t="s">
        <v>8</v>
      </c>
      <c r="C810" s="15" t="e">
        <f>HLOOKUP($B807,'[1]6-1-2021 SCE JRC Calculations'!$5:$14,3,0)</f>
        <v>#N/A</v>
      </c>
      <c r="D810" s="15" t="e">
        <f>HLOOKUP($B807,'[1]6-1-2021 SCE JRC Calculations'!$17:$26,3,0)</f>
        <v>#N/A</v>
      </c>
      <c r="E810" s="15" t="e">
        <f>HLOOKUP($B807,'[1]6-1-2021 SCE JRC Calculations'!$29:$38,3,0)</f>
        <v>#N/A</v>
      </c>
      <c r="F810" s="15" t="e">
        <f>HLOOKUP($B807,'[1]6-1-2021 SCE JRC Calculations'!$44:$53,3,0)</f>
        <v>#N/A</v>
      </c>
      <c r="G810" s="15" t="e">
        <f>HLOOKUP($B807,'[1]6-1-2021 SCE JRC Calculations'!$57:$68,3,0)</f>
        <v>#N/A</v>
      </c>
    </row>
    <row r="811" spans="2:7" ht="15" hidden="1" thickBot="1" x14ac:dyDescent="0.45">
      <c r="B811" s="14" t="s">
        <v>9</v>
      </c>
      <c r="C811" s="15" t="s">
        <v>10</v>
      </c>
      <c r="D811" s="15" t="e">
        <f>HLOOKUP($B807,'[1]6-1-2021 SCE JRC Calculations'!$17:$26,5,0)</f>
        <v>#N/A</v>
      </c>
      <c r="E811" s="15" t="e">
        <f>HLOOKUP($B807,'[1]6-1-2021 SCE JRC Calculations'!$29:$38,5,0)</f>
        <v>#N/A</v>
      </c>
      <c r="F811" s="15" t="e">
        <f>HLOOKUP($B807,'[1]6-1-2021 SCE JRC Calculations'!$44:$53,5,0)</f>
        <v>#N/A</v>
      </c>
      <c r="G811" s="15" t="e">
        <f>HLOOKUP($B807,'[1]6-1-2021 SCE JRC Calculations'!$57:$68,5,0)</f>
        <v>#N/A</v>
      </c>
    </row>
    <row r="812" spans="2:7" ht="15" hidden="1" thickBot="1" x14ac:dyDescent="0.45">
      <c r="B812" s="14" t="s">
        <v>11</v>
      </c>
      <c r="C812" s="15" t="e">
        <f>HLOOKUP($B807,'[1]6-1-2021 SCE JRC Calculations'!$5:$14,6,0)</f>
        <v>#N/A</v>
      </c>
      <c r="D812" s="15" t="e">
        <f>HLOOKUP($B807,'[1]6-1-2021 SCE JRC Calculations'!$17:$26,6,0)</f>
        <v>#N/A</v>
      </c>
      <c r="E812" s="15" t="e">
        <f>HLOOKUP($B807,'[1]6-1-2021 SCE JRC Calculations'!$29:$38,6,0)</f>
        <v>#N/A</v>
      </c>
      <c r="F812" s="15" t="e">
        <f>HLOOKUP($B807,'[1]6-1-2021 SCE JRC Calculations'!$44:$53,6,0)</f>
        <v>#N/A</v>
      </c>
      <c r="G812" s="15" t="e">
        <f>HLOOKUP($B807,'[1]6-1-2021 SCE JRC Calculations'!$57:$68,6,0)</f>
        <v>#N/A</v>
      </c>
    </row>
    <row r="813" spans="2:7" ht="15" hidden="1" thickBot="1" x14ac:dyDescent="0.45">
      <c r="B813" s="17" t="s">
        <v>13</v>
      </c>
      <c r="C813" s="18" t="e">
        <f>HLOOKUP($B807,'[1]6-1-2021 SCE JRC Calculations'!$5:$14,7,0)</f>
        <v>#N/A</v>
      </c>
      <c r="D813" s="18" t="e">
        <f>HLOOKUP($B807,'[1]6-1-2021 SCE JRC Calculations'!$17:$26,7,0)</f>
        <v>#N/A</v>
      </c>
      <c r="E813" s="18" t="e">
        <f>HLOOKUP($B807,'[1]6-1-2021 SCE JRC Calculations'!$29:$38,7,0)</f>
        <v>#N/A</v>
      </c>
      <c r="F813" s="18" t="e">
        <f>HLOOKUP($B807,'[1]6-1-2021 SCE JRC Calculations'!$44:$53,7,0)</f>
        <v>#N/A</v>
      </c>
      <c r="G813" s="18" t="e">
        <f>HLOOKUP($B807,'[1]6-1-2021 SCE JRC Calculations'!$57:$68,7,0)</f>
        <v>#N/A</v>
      </c>
    </row>
    <row r="814" spans="2:7" ht="15" hidden="1" thickBot="1" x14ac:dyDescent="0.45">
      <c r="B814" s="20" t="e">
        <f>IF(HLOOKUP(B807,'[1]6-1-2021 SCE JRC Calculations'!$5:$14,10,0)="","Monthly Usage: "&amp;HLOOKUP(B807,'[1]6-1-2021 SCE JRC Calculations'!$5:$14,9,0)&amp;"kWh","Monthly Usage: "&amp;HLOOKUP(B807,'[1]6-1-2021 SCE JRC Calculations'!$5:$14,9,0)&amp;"kWh  "&amp;"Monthly Demand: "&amp;HLOOKUP(B807,'[1]6-1-2021 SCE JRC Calculations'!$5:$14,10,0)&amp;"kWh")</f>
        <v>#N/A</v>
      </c>
      <c r="C814" s="23"/>
      <c r="D814" s="23"/>
      <c r="E814" s="23"/>
      <c r="F814" s="21"/>
      <c r="G814" s="22"/>
    </row>
    <row r="815" spans="2:7" ht="15" hidden="1" thickBot="1" x14ac:dyDescent="0.45">
      <c r="B815" s="20" t="str">
        <f>$B$11</f>
        <v>Rates are current as of October 1, 2021</v>
      </c>
      <c r="C815" s="23"/>
      <c r="D815" s="23"/>
      <c r="E815" s="23"/>
      <c r="F815" s="21"/>
      <c r="G815" s="22"/>
    </row>
    <row r="816" spans="2:7" ht="14.5" hidden="1" customHeight="1" x14ac:dyDescent="0.4">
      <c r="B816" s="24" t="s">
        <v>130</v>
      </c>
      <c r="C816" s="25"/>
      <c r="D816" s="25"/>
      <c r="E816" s="25"/>
      <c r="F816" s="25"/>
      <c r="G816" s="26"/>
    </row>
    <row r="817" spans="2:8" ht="15" hidden="1" thickBot="1" x14ac:dyDescent="0.45">
      <c r="B817" s="24"/>
      <c r="C817" s="25"/>
      <c r="D817" s="25"/>
      <c r="E817" s="25"/>
      <c r="F817" s="25"/>
      <c r="G817" s="26"/>
    </row>
    <row r="818" spans="2:8" ht="15" hidden="1" thickBot="1" x14ac:dyDescent="0.45">
      <c r="B818" s="24"/>
      <c r="C818" s="25"/>
      <c r="D818" s="25"/>
      <c r="E818" s="25"/>
      <c r="F818" s="25"/>
      <c r="G818" s="26"/>
    </row>
    <row r="819" spans="2:8" ht="15" hidden="1" thickBot="1" x14ac:dyDescent="0.45">
      <c r="B819" s="27"/>
      <c r="C819" s="28"/>
      <c r="D819" s="28"/>
      <c r="E819" s="28"/>
      <c r="F819" s="28"/>
      <c r="G819" s="29"/>
    </row>
    <row r="820" spans="2:8" x14ac:dyDescent="0.4">
      <c r="B820" s="30" t="s">
        <v>114</v>
      </c>
      <c r="C820" s="31"/>
      <c r="D820" s="31"/>
      <c r="E820" s="31"/>
      <c r="F820" s="31"/>
      <c r="G820" s="32"/>
    </row>
    <row r="821" spans="2:8" x14ac:dyDescent="0.4">
      <c r="B821" s="5" t="s">
        <v>131</v>
      </c>
      <c r="C821" s="6"/>
      <c r="D821" s="6"/>
      <c r="E821" s="6"/>
      <c r="F821" s="7"/>
      <c r="G821" s="8"/>
    </row>
    <row r="822" spans="2:8" ht="25.75" x14ac:dyDescent="0.4">
      <c r="B822" s="9" t="str">
        <f>"2021 Schedule "&amp; B821</f>
        <v>2021 Schedule TOU-PA-3-D</v>
      </c>
      <c r="C822" s="10" t="s">
        <v>2</v>
      </c>
      <c r="D822" s="11" t="s">
        <v>3</v>
      </c>
      <c r="E822" s="11" t="s">
        <v>4</v>
      </c>
      <c r="F822" s="12" t="str">
        <f>$F$3</f>
        <v>Pomona Choice</v>
      </c>
      <c r="G822" s="13" t="str">
        <f>$G$3</f>
        <v>Pomona Choice 100
100% Renewable</v>
      </c>
    </row>
    <row r="823" spans="2:8" x14ac:dyDescent="0.4">
      <c r="B823" s="14" t="s">
        <v>7</v>
      </c>
      <c r="C823" s="15">
        <f>HLOOKUP($B821,'[1]6-1-2021 SCE JRC Calculations'!$5:$14,4,0)</f>
        <v>5.9060000000000001E-2</v>
      </c>
      <c r="D823" s="15">
        <f>HLOOKUP($B821,'[1]6-1-2021 SCE JRC Calculations'!$17:$26,4,0)</f>
        <v>6.0520000000000004E-2</v>
      </c>
      <c r="E823" s="15">
        <f>HLOOKUP($B821,'[1]6-1-2021 SCE JRC Calculations'!$29:$38,4,0)</f>
        <v>6.198E-2</v>
      </c>
      <c r="F823" s="15">
        <f ca="1">HLOOKUP($B821,'[1]6-1-2021 SCE JRC Calculations'!$44:$53,4,0)</f>
        <v>4.7309999999999998E-2</v>
      </c>
      <c r="G823" s="15">
        <f ca="1">HLOOKUP($B821,'[1]6-1-2021 SCE JRC Calculations'!$57:$68,4,0)</f>
        <v>5.1309999999999995E-2</v>
      </c>
    </row>
    <row r="824" spans="2:8" x14ac:dyDescent="0.4">
      <c r="B824" s="14" t="s">
        <v>8</v>
      </c>
      <c r="C824" s="15">
        <f>HLOOKUP($B821,'[1]6-1-2021 SCE JRC Calculations'!$5:$14,3,0)</f>
        <v>7.3150000000000007E-2</v>
      </c>
      <c r="D824" s="15">
        <f>HLOOKUP($B821,'[1]6-1-2021 SCE JRC Calculations'!$17:$26,3,0)</f>
        <v>7.3150000000000007E-2</v>
      </c>
      <c r="E824" s="15">
        <f>HLOOKUP($B821,'[1]6-1-2021 SCE JRC Calculations'!$29:$38,3,0)</f>
        <v>7.3150000000000007E-2</v>
      </c>
      <c r="F824" s="15">
        <f ca="1">HLOOKUP($B821,'[1]6-1-2021 SCE JRC Calculations'!$44:$53,3,0)</f>
        <v>6.7349999999999993E-2</v>
      </c>
      <c r="G824" s="15">
        <f ca="1">HLOOKUP($B821,'[1]6-1-2021 SCE JRC Calculations'!$57:$68,3,0)</f>
        <v>6.7349999999999993E-2</v>
      </c>
    </row>
    <row r="825" spans="2:8" x14ac:dyDescent="0.4">
      <c r="B825" s="14" t="s">
        <v>9</v>
      </c>
      <c r="C825" s="15" t="s">
        <v>10</v>
      </c>
      <c r="D825" s="15">
        <f>HLOOKUP($B821,'[1]6-1-2021 SCE JRC Calculations'!$17:$26,5,0)</f>
        <v>8.8100000000000001E-3</v>
      </c>
      <c r="E825" s="15">
        <f>HLOOKUP($B821,'[1]6-1-2021 SCE JRC Calculations'!$29:$38,5,0)</f>
        <v>1.762E-2</v>
      </c>
      <c r="F825" s="15">
        <f ca="1">HLOOKUP($B821,'[1]6-1-2021 SCE JRC Calculations'!$44:$53,5,0)</f>
        <v>2.4129999999999999E-2</v>
      </c>
      <c r="G825" s="15">
        <f ca="1">HLOOKUP($B821,'[1]6-1-2021 SCE JRC Calculations'!$57:$68,5,0)</f>
        <v>2.4129999999999999E-2</v>
      </c>
    </row>
    <row r="826" spans="2:8" x14ac:dyDescent="0.4">
      <c r="B826" s="14" t="s">
        <v>11</v>
      </c>
      <c r="C826" s="15">
        <f>HLOOKUP($B821,'[1]6-1-2021 SCE JRC Calculations'!$5:$14,6,0)</f>
        <v>0.13220999999999999</v>
      </c>
      <c r="D826" s="15">
        <f>HLOOKUP($B821,'[1]6-1-2021 SCE JRC Calculations'!$17:$26,6,0)</f>
        <v>0.14248000000000002</v>
      </c>
      <c r="E826" s="15">
        <f>HLOOKUP($B821,'[1]6-1-2021 SCE JRC Calculations'!$29:$38,6,0)</f>
        <v>0.15275</v>
      </c>
      <c r="F826" s="15">
        <f ca="1">HLOOKUP($B821,'[1]6-1-2021 SCE JRC Calculations'!$44:$53,6,0)</f>
        <v>0.13878999999999997</v>
      </c>
      <c r="G826" s="15">
        <f ca="1">HLOOKUP($B821,'[1]6-1-2021 SCE JRC Calculations'!$57:$68,6,0)</f>
        <v>0.14278999999999997</v>
      </c>
    </row>
    <row r="827" spans="2:8" x14ac:dyDescent="0.4">
      <c r="B827" s="17" t="s">
        <v>13</v>
      </c>
      <c r="C827" s="18">
        <f>HLOOKUP($B821,'[1]6-1-2021 SCE JRC Calculations'!$5:$14,7,0)</f>
        <v>9972.2000000000007</v>
      </c>
      <c r="D827" s="18">
        <f>HLOOKUP($B821,'[1]6-1-2021 SCE JRC Calculations'!$17:$26,7,0)</f>
        <v>10746.84</v>
      </c>
      <c r="E827" s="18">
        <f>HLOOKUP($B821,'[1]6-1-2021 SCE JRC Calculations'!$29:$38,7,0)</f>
        <v>11521.47</v>
      </c>
      <c r="F827" s="18">
        <f ca="1">HLOOKUP($B821,'[1]6-1-2021 SCE JRC Calculations'!$44:$53,7,0)</f>
        <v>10468.51</v>
      </c>
      <c r="G827" s="18">
        <f ca="1">HLOOKUP($B821,'[1]6-1-2021 SCE JRC Calculations'!$57:$68,7,0)</f>
        <v>10770.22</v>
      </c>
      <c r="H827" s="19"/>
    </row>
    <row r="828" spans="2:8" x14ac:dyDescent="0.4">
      <c r="B828" s="20" t="str">
        <f>IF(HLOOKUP(B821,'[1]6-1-2021 SCE JRC Calculations'!$5:$14,10,0)="","Monthly Usage: "&amp;HLOOKUP(B821,'[1]6-1-2021 SCE JRC Calculations'!$5:$14,9,0)&amp;"kWh","Monthly Usage: "&amp;HLOOKUP(B821,'[1]6-1-2021 SCE JRC Calculations'!$5:$14,9,0)&amp;"kWh  "&amp;"Monthly Demand: "&amp;HLOOKUP(B821,'[1]6-1-2021 SCE JRC Calculations'!$5:$14,10,0)&amp;"kWh")</f>
        <v>Monthly Usage: 75427kWh  Monthly Demand: 117kWh</v>
      </c>
      <c r="C828" s="23"/>
      <c r="D828" s="23"/>
      <c r="E828" s="23"/>
      <c r="F828" s="21"/>
      <c r="G828" s="22"/>
    </row>
    <row r="829" spans="2:8" x14ac:dyDescent="0.4">
      <c r="B829" s="20" t="str">
        <f>$B$11</f>
        <v>Rates are current as of October 1, 2021</v>
      </c>
      <c r="C829" s="23"/>
      <c r="D829" s="23"/>
      <c r="E829" s="23"/>
      <c r="F829" s="21"/>
      <c r="G829" s="22"/>
    </row>
    <row r="830" spans="2:8" ht="14.5" customHeight="1" x14ac:dyDescent="0.4">
      <c r="B830" s="24" t="s">
        <v>132</v>
      </c>
      <c r="C830" s="25"/>
      <c r="D830" s="25"/>
      <c r="E830" s="25"/>
      <c r="F830" s="25"/>
      <c r="G830" s="26"/>
    </row>
    <row r="831" spans="2:8" x14ac:dyDescent="0.4">
      <c r="B831" s="24"/>
      <c r="C831" s="25"/>
      <c r="D831" s="25"/>
      <c r="E831" s="25"/>
      <c r="F831" s="25"/>
      <c r="G831" s="26"/>
    </row>
    <row r="832" spans="2:8" x14ac:dyDescent="0.4">
      <c r="B832" s="24"/>
      <c r="C832" s="25"/>
      <c r="D832" s="25"/>
      <c r="E832" s="25"/>
      <c r="F832" s="25"/>
      <c r="G832" s="26"/>
    </row>
    <row r="833" spans="2:7" ht="15" thickBot="1" x14ac:dyDescent="0.45">
      <c r="B833" s="27"/>
      <c r="C833" s="28"/>
      <c r="D833" s="28"/>
      <c r="E833" s="28"/>
      <c r="F833" s="28"/>
      <c r="G833" s="29"/>
    </row>
    <row r="834" spans="2:7" ht="15" hidden="1" thickBot="1" x14ac:dyDescent="0.45">
      <c r="B834" s="30" t="s">
        <v>114</v>
      </c>
      <c r="C834" s="31"/>
      <c r="D834" s="31"/>
      <c r="E834" s="31"/>
      <c r="F834" s="31"/>
      <c r="G834" s="32"/>
    </row>
    <row r="835" spans="2:7" ht="15" hidden="1" thickBot="1" x14ac:dyDescent="0.45">
      <c r="B835" s="5" t="s">
        <v>133</v>
      </c>
      <c r="C835" s="6"/>
      <c r="D835" s="6"/>
      <c r="E835" s="6"/>
      <c r="F835" s="7"/>
      <c r="G835" s="8"/>
    </row>
    <row r="836" spans="2:7" ht="26.15" hidden="1" thickBot="1" x14ac:dyDescent="0.45">
      <c r="B836" s="9" t="str">
        <f>"2021 Schedule "&amp; B835</f>
        <v>2021 Schedule TOU-PA-3-D-5to8</v>
      </c>
      <c r="C836" s="10" t="s">
        <v>2</v>
      </c>
      <c r="D836" s="11" t="s">
        <v>3</v>
      </c>
      <c r="E836" s="11" t="s">
        <v>4</v>
      </c>
      <c r="F836" s="12" t="str">
        <f>$F$3</f>
        <v>Pomona Choice</v>
      </c>
      <c r="G836" s="13" t="str">
        <f>$G$3</f>
        <v>Pomona Choice 100
100% Renewable</v>
      </c>
    </row>
    <row r="837" spans="2:7" ht="15" hidden="1" thickBot="1" x14ac:dyDescent="0.45">
      <c r="B837" s="14" t="s">
        <v>7</v>
      </c>
      <c r="C837" s="15" t="e">
        <f>HLOOKUP($B835,'[1]6-1-2021 SCE JRC Calculations'!$5:$14,4,0)</f>
        <v>#N/A</v>
      </c>
      <c r="D837" s="15" t="e">
        <f>HLOOKUP($B835,'[1]6-1-2021 SCE JRC Calculations'!$17:$26,4,0)</f>
        <v>#N/A</v>
      </c>
      <c r="E837" s="15" t="e">
        <f>HLOOKUP($B835,'[1]6-1-2021 SCE JRC Calculations'!$29:$38,4,0)</f>
        <v>#N/A</v>
      </c>
      <c r="F837" s="15" t="e">
        <f>HLOOKUP($B835,'[1]6-1-2021 SCE JRC Calculations'!$44:$53,4,0)</f>
        <v>#N/A</v>
      </c>
      <c r="G837" s="15" t="e">
        <f>HLOOKUP($B835,'[1]6-1-2021 SCE JRC Calculations'!$57:$68,4,0)</f>
        <v>#N/A</v>
      </c>
    </row>
    <row r="838" spans="2:7" ht="15" hidden="1" thickBot="1" x14ac:dyDescent="0.45">
      <c r="B838" s="14" t="s">
        <v>8</v>
      </c>
      <c r="C838" s="15" t="e">
        <f>HLOOKUP($B835,'[1]6-1-2021 SCE JRC Calculations'!$5:$14,3,0)</f>
        <v>#N/A</v>
      </c>
      <c r="D838" s="15" t="e">
        <f>HLOOKUP($B835,'[1]6-1-2021 SCE JRC Calculations'!$17:$26,3,0)</f>
        <v>#N/A</v>
      </c>
      <c r="E838" s="15" t="e">
        <f>HLOOKUP($B835,'[1]6-1-2021 SCE JRC Calculations'!$29:$38,3,0)</f>
        <v>#N/A</v>
      </c>
      <c r="F838" s="15" t="e">
        <f>HLOOKUP($B835,'[1]6-1-2021 SCE JRC Calculations'!$44:$53,3,0)</f>
        <v>#N/A</v>
      </c>
      <c r="G838" s="15" t="e">
        <f>HLOOKUP($B835,'[1]6-1-2021 SCE JRC Calculations'!$57:$68,3,0)</f>
        <v>#N/A</v>
      </c>
    </row>
    <row r="839" spans="2:7" ht="15" hidden="1" thickBot="1" x14ac:dyDescent="0.45">
      <c r="B839" s="14" t="s">
        <v>9</v>
      </c>
      <c r="C839" s="15" t="s">
        <v>10</v>
      </c>
      <c r="D839" s="15" t="e">
        <f>HLOOKUP($B835,'[1]6-1-2021 SCE JRC Calculations'!$17:$26,5,0)</f>
        <v>#N/A</v>
      </c>
      <c r="E839" s="15" t="e">
        <f>HLOOKUP($B835,'[1]6-1-2021 SCE JRC Calculations'!$29:$38,5,0)</f>
        <v>#N/A</v>
      </c>
      <c r="F839" s="15" t="e">
        <f>HLOOKUP($B835,'[1]6-1-2021 SCE JRC Calculations'!$44:$53,5,0)</f>
        <v>#N/A</v>
      </c>
      <c r="G839" s="15" t="e">
        <f>HLOOKUP($B835,'[1]6-1-2021 SCE JRC Calculations'!$57:$68,5,0)</f>
        <v>#N/A</v>
      </c>
    </row>
    <row r="840" spans="2:7" ht="15" hidden="1" thickBot="1" x14ac:dyDescent="0.45">
      <c r="B840" s="14" t="s">
        <v>11</v>
      </c>
      <c r="C840" s="15" t="e">
        <f>HLOOKUP($B835,'[1]6-1-2021 SCE JRC Calculations'!$5:$14,6,0)</f>
        <v>#N/A</v>
      </c>
      <c r="D840" s="15" t="e">
        <f>HLOOKUP($B835,'[1]6-1-2021 SCE JRC Calculations'!$17:$26,6,0)</f>
        <v>#N/A</v>
      </c>
      <c r="E840" s="15" t="e">
        <f>HLOOKUP($B835,'[1]6-1-2021 SCE JRC Calculations'!$29:$38,6,0)</f>
        <v>#N/A</v>
      </c>
      <c r="F840" s="15" t="e">
        <f>HLOOKUP($B835,'[1]6-1-2021 SCE JRC Calculations'!$44:$53,6,0)</f>
        <v>#N/A</v>
      </c>
      <c r="G840" s="15" t="e">
        <f>HLOOKUP($B835,'[1]6-1-2021 SCE JRC Calculations'!$57:$68,6,0)</f>
        <v>#N/A</v>
      </c>
    </row>
    <row r="841" spans="2:7" ht="15" hidden="1" thickBot="1" x14ac:dyDescent="0.45">
      <c r="B841" s="17" t="s">
        <v>13</v>
      </c>
      <c r="C841" s="18" t="e">
        <f>HLOOKUP($B835,'[1]6-1-2021 SCE JRC Calculations'!$5:$14,7,0)</f>
        <v>#N/A</v>
      </c>
      <c r="D841" s="18" t="e">
        <f>HLOOKUP($B835,'[1]6-1-2021 SCE JRC Calculations'!$17:$26,7,0)</f>
        <v>#N/A</v>
      </c>
      <c r="E841" s="18" t="e">
        <f>HLOOKUP($B835,'[1]6-1-2021 SCE JRC Calculations'!$29:$38,7,0)</f>
        <v>#N/A</v>
      </c>
      <c r="F841" s="18" t="e">
        <f>HLOOKUP($B835,'[1]6-1-2021 SCE JRC Calculations'!$44:$53,7,0)</f>
        <v>#N/A</v>
      </c>
      <c r="G841" s="18" t="e">
        <f>HLOOKUP($B835,'[1]6-1-2021 SCE JRC Calculations'!$57:$68,7,0)</f>
        <v>#N/A</v>
      </c>
    </row>
    <row r="842" spans="2:7" ht="15" hidden="1" thickBot="1" x14ac:dyDescent="0.45">
      <c r="B842" s="20" t="e">
        <f>IF(HLOOKUP(B835,'[1]6-1-2021 SCE JRC Calculations'!$5:$14,10,0)="","Monthly Usage: "&amp;HLOOKUP(B835,'[1]6-1-2021 SCE JRC Calculations'!$5:$14,9,0)&amp;"kWh","Monthly Usage: "&amp;HLOOKUP(B835,'[1]6-1-2021 SCE JRC Calculations'!$5:$14,9,0)&amp;"kWh  "&amp;"Monthly Demand: "&amp;HLOOKUP(B835,'[1]6-1-2021 SCE JRC Calculations'!$5:$14,10,0)&amp;"kWh")</f>
        <v>#N/A</v>
      </c>
      <c r="C842" s="23"/>
      <c r="D842" s="23"/>
      <c r="E842" s="23"/>
      <c r="F842" s="21"/>
      <c r="G842" s="22"/>
    </row>
    <row r="843" spans="2:7" ht="15" hidden="1" thickBot="1" x14ac:dyDescent="0.45">
      <c r="B843" s="20" t="str">
        <f>$B$11</f>
        <v>Rates are current as of October 1, 2021</v>
      </c>
      <c r="C843" s="23"/>
      <c r="D843" s="23"/>
      <c r="E843" s="23"/>
      <c r="F843" s="21"/>
      <c r="G843" s="22"/>
    </row>
    <row r="844" spans="2:7" ht="14.5" hidden="1" customHeight="1" x14ac:dyDescent="0.4">
      <c r="B844" s="24" t="s">
        <v>134</v>
      </c>
      <c r="C844" s="25"/>
      <c r="D844" s="25"/>
      <c r="E844" s="25"/>
      <c r="F844" s="25"/>
      <c r="G844" s="26"/>
    </row>
    <row r="845" spans="2:7" ht="15" hidden="1" thickBot="1" x14ac:dyDescent="0.45">
      <c r="B845" s="24"/>
      <c r="C845" s="25"/>
      <c r="D845" s="25"/>
      <c r="E845" s="25"/>
      <c r="F845" s="25"/>
      <c r="G845" s="26"/>
    </row>
    <row r="846" spans="2:7" ht="15" hidden="1" thickBot="1" x14ac:dyDescent="0.45">
      <c r="B846" s="24"/>
      <c r="C846" s="25"/>
      <c r="D846" s="25"/>
      <c r="E846" s="25"/>
      <c r="F846" s="25"/>
      <c r="G846" s="26"/>
    </row>
    <row r="847" spans="2:7" ht="15" hidden="1" thickBot="1" x14ac:dyDescent="0.45">
      <c r="B847" s="27"/>
      <c r="C847" s="28"/>
      <c r="D847" s="28"/>
      <c r="E847" s="28"/>
      <c r="F847" s="28"/>
      <c r="G847" s="29"/>
    </row>
    <row r="848" spans="2:7" x14ac:dyDescent="0.4">
      <c r="B848" s="30" t="s">
        <v>114</v>
      </c>
      <c r="C848" s="31"/>
      <c r="D848" s="31"/>
      <c r="E848" s="31"/>
      <c r="F848" s="31"/>
      <c r="G848" s="32"/>
    </row>
    <row r="849" spans="2:8" x14ac:dyDescent="0.4">
      <c r="B849" s="5" t="s">
        <v>135</v>
      </c>
      <c r="C849" s="6"/>
      <c r="D849" s="6"/>
      <c r="E849" s="6"/>
      <c r="F849" s="7"/>
      <c r="G849" s="8"/>
    </row>
    <row r="850" spans="2:8" ht="25.75" x14ac:dyDescent="0.4">
      <c r="B850" s="9" t="str">
        <f>"2021 Schedule "&amp; B849</f>
        <v>2021 Schedule TOU-PA-3-E</v>
      </c>
      <c r="C850" s="10" t="s">
        <v>2</v>
      </c>
      <c r="D850" s="11" t="s">
        <v>3</v>
      </c>
      <c r="E850" s="11" t="s">
        <v>4</v>
      </c>
      <c r="F850" s="12" t="str">
        <f>$F$3</f>
        <v>Pomona Choice</v>
      </c>
      <c r="G850" s="13" t="str">
        <f>$G$3</f>
        <v>Pomona Choice 100
100% Renewable</v>
      </c>
    </row>
    <row r="851" spans="2:8" x14ac:dyDescent="0.4">
      <c r="B851" s="14" t="s">
        <v>7</v>
      </c>
      <c r="C851" s="15">
        <f>HLOOKUP($B849,'[1]6-1-2021 SCE JRC Calculations'!$5:$14,4,0)</f>
        <v>6.7400000000000002E-2</v>
      </c>
      <c r="D851" s="15">
        <f>HLOOKUP($B849,'[1]6-1-2021 SCE JRC Calculations'!$17:$26,4,0)</f>
        <v>6.8860000000000005E-2</v>
      </c>
      <c r="E851" s="15">
        <f>HLOOKUP($B849,'[1]6-1-2021 SCE JRC Calculations'!$29:$38,4,0)</f>
        <v>7.0320000000000008E-2</v>
      </c>
      <c r="F851" s="15">
        <f ca="1">HLOOKUP($B849,'[1]6-1-2021 SCE JRC Calculations'!$44:$53,4,0)</f>
        <v>5.6509999999999998E-2</v>
      </c>
      <c r="G851" s="15">
        <f ca="1">HLOOKUP($B849,'[1]6-1-2021 SCE JRC Calculations'!$57:$68,4,0)</f>
        <v>6.0509999999999994E-2</v>
      </c>
    </row>
    <row r="852" spans="2:8" x14ac:dyDescent="0.4">
      <c r="B852" s="14" t="s">
        <v>8</v>
      </c>
      <c r="C852" s="15">
        <f>HLOOKUP($B849,'[1]6-1-2021 SCE JRC Calculations'!$5:$14,3,0)</f>
        <v>7.8579999999999997E-2</v>
      </c>
      <c r="D852" s="15">
        <f>HLOOKUP($B849,'[1]6-1-2021 SCE JRC Calculations'!$17:$26,3,0)</f>
        <v>7.8579999999999997E-2</v>
      </c>
      <c r="E852" s="15">
        <f>HLOOKUP($B849,'[1]6-1-2021 SCE JRC Calculations'!$29:$38,3,0)</f>
        <v>7.8579999999999997E-2</v>
      </c>
      <c r="F852" s="15">
        <f ca="1">HLOOKUP($B849,'[1]6-1-2021 SCE JRC Calculations'!$44:$53,3,0)</f>
        <v>7.2779999999999997E-2</v>
      </c>
      <c r="G852" s="15">
        <f ca="1">HLOOKUP($B849,'[1]6-1-2021 SCE JRC Calculations'!$57:$68,3,0)</f>
        <v>7.2779999999999997E-2</v>
      </c>
    </row>
    <row r="853" spans="2:8" x14ac:dyDescent="0.4">
      <c r="B853" s="14" t="s">
        <v>9</v>
      </c>
      <c r="C853" s="15" t="s">
        <v>10</v>
      </c>
      <c r="D853" s="15">
        <f>HLOOKUP($B849,'[1]6-1-2021 SCE JRC Calculations'!$17:$26,5,0)</f>
        <v>8.8100000000000001E-3</v>
      </c>
      <c r="E853" s="15">
        <f>HLOOKUP($B849,'[1]6-1-2021 SCE JRC Calculations'!$29:$38,5,0)</f>
        <v>1.762E-2</v>
      </c>
      <c r="F853" s="15">
        <f ca="1">HLOOKUP($B849,'[1]6-1-2021 SCE JRC Calculations'!$44:$53,5,0)</f>
        <v>2.4209999999999999E-2</v>
      </c>
      <c r="G853" s="15">
        <f ca="1">HLOOKUP($B849,'[1]6-1-2021 SCE JRC Calculations'!$57:$68,5,0)</f>
        <v>2.4209999999999999E-2</v>
      </c>
    </row>
    <row r="854" spans="2:8" x14ac:dyDescent="0.4">
      <c r="B854" s="14" t="s">
        <v>11</v>
      </c>
      <c r="C854" s="15">
        <f>HLOOKUP($B849,'[1]6-1-2021 SCE JRC Calculations'!$5:$14,6,0)</f>
        <v>0.14598</v>
      </c>
      <c r="D854" s="15">
        <f>HLOOKUP($B849,'[1]6-1-2021 SCE JRC Calculations'!$17:$26,6,0)</f>
        <v>0.15625000000000003</v>
      </c>
      <c r="E854" s="15">
        <f>HLOOKUP($B849,'[1]6-1-2021 SCE JRC Calculations'!$29:$38,6,0)</f>
        <v>0.16652</v>
      </c>
      <c r="F854" s="15">
        <f ca="1">HLOOKUP($B849,'[1]6-1-2021 SCE JRC Calculations'!$44:$53,6,0)</f>
        <v>0.1535</v>
      </c>
      <c r="G854" s="15">
        <f ca="1">HLOOKUP($B849,'[1]6-1-2021 SCE JRC Calculations'!$57:$68,6,0)</f>
        <v>0.1575</v>
      </c>
    </row>
    <row r="855" spans="2:8" x14ac:dyDescent="0.4">
      <c r="B855" s="17" t="s">
        <v>13</v>
      </c>
      <c r="C855" s="18">
        <f>HLOOKUP($B849,'[1]6-1-2021 SCE JRC Calculations'!$5:$14,7,0)</f>
        <v>11010.83</v>
      </c>
      <c r="D855" s="18">
        <f>HLOOKUP($B849,'[1]6-1-2021 SCE JRC Calculations'!$17:$26,7,0)</f>
        <v>11785.47</v>
      </c>
      <c r="E855" s="18">
        <f>HLOOKUP($B849,'[1]6-1-2021 SCE JRC Calculations'!$29:$38,7,0)</f>
        <v>12560.1</v>
      </c>
      <c r="F855" s="18">
        <f ca="1">HLOOKUP($B849,'[1]6-1-2021 SCE JRC Calculations'!$44:$53,7,0)</f>
        <v>11578.04</v>
      </c>
      <c r="G855" s="18">
        <f ca="1">HLOOKUP($B849,'[1]6-1-2021 SCE JRC Calculations'!$57:$68,7,0)</f>
        <v>11879.75</v>
      </c>
      <c r="H855" s="19"/>
    </row>
    <row r="856" spans="2:8" x14ac:dyDescent="0.4">
      <c r="B856" s="20" t="str">
        <f>IF(HLOOKUP(B849,'[1]6-1-2021 SCE JRC Calculations'!$5:$14,10,0)="","Monthly Usage: "&amp;HLOOKUP(B849,'[1]6-1-2021 SCE JRC Calculations'!$5:$14,9,0)&amp;"kWh","Monthly Usage: "&amp;HLOOKUP(B849,'[1]6-1-2021 SCE JRC Calculations'!$5:$14,9,0)&amp;"kWh  "&amp;"Monthly Demand: "&amp;HLOOKUP(B849,'[1]6-1-2021 SCE JRC Calculations'!$5:$14,10,0)&amp;"kWh")</f>
        <v>Monthly Usage: 75427kWh  Monthly Demand: 117kWh</v>
      </c>
      <c r="C856" s="23"/>
      <c r="D856" s="23"/>
      <c r="E856" s="23"/>
      <c r="F856" s="21"/>
      <c r="G856" s="22"/>
    </row>
    <row r="857" spans="2:8" x14ac:dyDescent="0.4">
      <c r="B857" s="20" t="str">
        <f>$B$11</f>
        <v>Rates are current as of October 1, 2021</v>
      </c>
      <c r="C857" s="23"/>
      <c r="D857" s="23"/>
      <c r="E857" s="23"/>
      <c r="F857" s="21"/>
      <c r="G857" s="22"/>
    </row>
    <row r="858" spans="2:8" ht="14.5" customHeight="1" x14ac:dyDescent="0.4">
      <c r="B858" s="24" t="s">
        <v>136</v>
      </c>
      <c r="C858" s="25"/>
      <c r="D858" s="25"/>
      <c r="E858" s="25"/>
      <c r="F858" s="25"/>
      <c r="G858" s="26"/>
    </row>
    <row r="859" spans="2:8" x14ac:dyDescent="0.4">
      <c r="B859" s="24"/>
      <c r="C859" s="25"/>
      <c r="D859" s="25"/>
      <c r="E859" s="25"/>
      <c r="F859" s="25"/>
      <c r="G859" s="26"/>
    </row>
    <row r="860" spans="2:8" x14ac:dyDescent="0.4">
      <c r="B860" s="24"/>
      <c r="C860" s="25"/>
      <c r="D860" s="25"/>
      <c r="E860" s="25"/>
      <c r="F860" s="25"/>
      <c r="G860" s="26"/>
    </row>
    <row r="861" spans="2:8" ht="15" thickBot="1" x14ac:dyDescent="0.45">
      <c r="B861" s="27"/>
      <c r="C861" s="28"/>
      <c r="D861" s="28"/>
      <c r="E861" s="28"/>
      <c r="F861" s="28"/>
      <c r="G861" s="29"/>
    </row>
    <row r="862" spans="2:8" ht="15" hidden="1" thickBot="1" x14ac:dyDescent="0.45">
      <c r="B862" s="30" t="s">
        <v>114</v>
      </c>
      <c r="C862" s="31"/>
      <c r="D862" s="31"/>
      <c r="E862" s="31"/>
      <c r="F862" s="31"/>
      <c r="G862" s="32"/>
    </row>
    <row r="863" spans="2:8" ht="15" hidden="1" thickBot="1" x14ac:dyDescent="0.45">
      <c r="B863" s="5" t="s">
        <v>137</v>
      </c>
      <c r="C863" s="6"/>
      <c r="D863" s="6"/>
      <c r="E863" s="6"/>
      <c r="F863" s="7"/>
      <c r="G863" s="8"/>
    </row>
    <row r="864" spans="2:8" ht="26.15" hidden="1" thickBot="1" x14ac:dyDescent="0.45">
      <c r="B864" s="9" t="str">
        <f>"2021 Schedule "&amp; B863</f>
        <v>2021 Schedule TOU-PA-3-E-5to8</v>
      </c>
      <c r="C864" s="10" t="s">
        <v>2</v>
      </c>
      <c r="D864" s="11" t="s">
        <v>3</v>
      </c>
      <c r="E864" s="11" t="s">
        <v>4</v>
      </c>
      <c r="F864" s="12" t="str">
        <f>$F$3</f>
        <v>Pomona Choice</v>
      </c>
      <c r="G864" s="13" t="str">
        <f>$G$3</f>
        <v>Pomona Choice 100
100% Renewable</v>
      </c>
    </row>
    <row r="865" spans="2:7" ht="15" hidden="1" thickBot="1" x14ac:dyDescent="0.45">
      <c r="B865" s="14" t="s">
        <v>7</v>
      </c>
      <c r="C865" s="15" t="e">
        <f>HLOOKUP($B863,'[1]6-1-2021 SCE JRC Calculations'!$5:$14,4,0)</f>
        <v>#N/A</v>
      </c>
      <c r="D865" s="15" t="e">
        <f>HLOOKUP($B863,'[1]6-1-2021 SCE JRC Calculations'!$17:$26,4,0)</f>
        <v>#N/A</v>
      </c>
      <c r="E865" s="15" t="e">
        <f>HLOOKUP($B863,'[1]6-1-2021 SCE JRC Calculations'!$29:$38,4,0)</f>
        <v>#N/A</v>
      </c>
      <c r="F865" s="15" t="e">
        <f>HLOOKUP($B863,'[1]6-1-2021 SCE JRC Calculations'!$44:$53,4,0)</f>
        <v>#N/A</v>
      </c>
      <c r="G865" s="15" t="e">
        <f>HLOOKUP($B863,'[1]6-1-2021 SCE JRC Calculations'!$57:$68,4,0)</f>
        <v>#N/A</v>
      </c>
    </row>
    <row r="866" spans="2:7" ht="15" hidden="1" thickBot="1" x14ac:dyDescent="0.45">
      <c r="B866" s="14" t="s">
        <v>8</v>
      </c>
      <c r="C866" s="15" t="e">
        <f>HLOOKUP($B863,'[1]6-1-2021 SCE JRC Calculations'!$5:$14,3,0)</f>
        <v>#N/A</v>
      </c>
      <c r="D866" s="15" t="e">
        <f>HLOOKUP($B863,'[1]6-1-2021 SCE JRC Calculations'!$17:$26,3,0)</f>
        <v>#N/A</v>
      </c>
      <c r="E866" s="15" t="e">
        <f>HLOOKUP($B863,'[1]6-1-2021 SCE JRC Calculations'!$29:$38,3,0)</f>
        <v>#N/A</v>
      </c>
      <c r="F866" s="15" t="e">
        <f>HLOOKUP($B863,'[1]6-1-2021 SCE JRC Calculations'!$44:$53,3,0)</f>
        <v>#N/A</v>
      </c>
      <c r="G866" s="15" t="e">
        <f>HLOOKUP($B863,'[1]6-1-2021 SCE JRC Calculations'!$57:$68,3,0)</f>
        <v>#N/A</v>
      </c>
    </row>
    <row r="867" spans="2:7" ht="15" hidden="1" thickBot="1" x14ac:dyDescent="0.45">
      <c r="B867" s="14" t="s">
        <v>9</v>
      </c>
      <c r="C867" s="15" t="s">
        <v>10</v>
      </c>
      <c r="D867" s="15" t="e">
        <f>HLOOKUP($B863,'[1]6-1-2021 SCE JRC Calculations'!$17:$26,5,0)</f>
        <v>#N/A</v>
      </c>
      <c r="E867" s="15" t="e">
        <f>HLOOKUP($B863,'[1]6-1-2021 SCE JRC Calculations'!$29:$38,5,0)</f>
        <v>#N/A</v>
      </c>
      <c r="F867" s="15" t="e">
        <f>HLOOKUP($B863,'[1]6-1-2021 SCE JRC Calculations'!$44:$53,5,0)</f>
        <v>#N/A</v>
      </c>
      <c r="G867" s="15" t="e">
        <f>HLOOKUP($B863,'[1]6-1-2021 SCE JRC Calculations'!$57:$68,5,0)</f>
        <v>#N/A</v>
      </c>
    </row>
    <row r="868" spans="2:7" ht="15" hidden="1" thickBot="1" x14ac:dyDescent="0.45">
      <c r="B868" s="14" t="s">
        <v>11</v>
      </c>
      <c r="C868" s="15" t="e">
        <f>HLOOKUP($B863,'[1]6-1-2021 SCE JRC Calculations'!$5:$14,6,0)</f>
        <v>#N/A</v>
      </c>
      <c r="D868" s="15" t="e">
        <f>HLOOKUP($B863,'[1]6-1-2021 SCE JRC Calculations'!$17:$26,6,0)</f>
        <v>#N/A</v>
      </c>
      <c r="E868" s="15" t="e">
        <f>HLOOKUP($B863,'[1]6-1-2021 SCE JRC Calculations'!$29:$38,6,0)</f>
        <v>#N/A</v>
      </c>
      <c r="F868" s="15" t="e">
        <f>HLOOKUP($B863,'[1]6-1-2021 SCE JRC Calculations'!$44:$53,6,0)</f>
        <v>#N/A</v>
      </c>
      <c r="G868" s="15" t="e">
        <f>HLOOKUP($B863,'[1]6-1-2021 SCE JRC Calculations'!$57:$68,6,0)</f>
        <v>#N/A</v>
      </c>
    </row>
    <row r="869" spans="2:7" ht="15" hidden="1" thickBot="1" x14ac:dyDescent="0.45">
      <c r="B869" s="17" t="s">
        <v>13</v>
      </c>
      <c r="C869" s="18" t="e">
        <f>HLOOKUP($B863,'[1]6-1-2021 SCE JRC Calculations'!$5:$14,7,0)</f>
        <v>#N/A</v>
      </c>
      <c r="D869" s="18" t="e">
        <f>HLOOKUP($B863,'[1]6-1-2021 SCE JRC Calculations'!$17:$26,7,0)</f>
        <v>#N/A</v>
      </c>
      <c r="E869" s="18" t="e">
        <f>HLOOKUP($B863,'[1]6-1-2021 SCE JRC Calculations'!$29:$38,7,0)</f>
        <v>#N/A</v>
      </c>
      <c r="F869" s="18" t="e">
        <f>HLOOKUP($B863,'[1]6-1-2021 SCE JRC Calculations'!$44:$53,7,0)</f>
        <v>#N/A</v>
      </c>
      <c r="G869" s="18" t="e">
        <f>HLOOKUP($B863,'[1]6-1-2021 SCE JRC Calculations'!$57:$68,7,0)</f>
        <v>#N/A</v>
      </c>
    </row>
    <row r="870" spans="2:7" ht="15" hidden="1" thickBot="1" x14ac:dyDescent="0.45">
      <c r="B870" s="20" t="e">
        <f>IF(HLOOKUP(B863,'[1]6-1-2021 SCE JRC Calculations'!$5:$14,10,0)="","Monthly Usage: "&amp;HLOOKUP(B863,'[1]6-1-2021 SCE JRC Calculations'!$5:$14,9,0)&amp;"kWh","Monthly Usage: "&amp;HLOOKUP(B863,'[1]6-1-2021 SCE JRC Calculations'!$5:$14,9,0)&amp;"kWh  "&amp;"Monthly Demand: "&amp;HLOOKUP(B863,'[1]6-1-2021 SCE JRC Calculations'!$5:$14,10,0)&amp;"kWh")</f>
        <v>#N/A</v>
      </c>
      <c r="C870" s="23"/>
      <c r="D870" s="23"/>
      <c r="E870" s="23"/>
      <c r="F870" s="21"/>
      <c r="G870" s="22"/>
    </row>
    <row r="871" spans="2:7" ht="15" hidden="1" thickBot="1" x14ac:dyDescent="0.45">
      <c r="B871" s="20" t="str">
        <f>$B$11</f>
        <v>Rates are current as of October 1, 2021</v>
      </c>
      <c r="C871" s="23"/>
      <c r="D871" s="23"/>
      <c r="E871" s="23"/>
      <c r="F871" s="21"/>
      <c r="G871" s="22"/>
    </row>
    <row r="872" spans="2:7" ht="14.5" hidden="1" customHeight="1" x14ac:dyDescent="0.4">
      <c r="B872" s="24" t="s">
        <v>138</v>
      </c>
      <c r="C872" s="25"/>
      <c r="D872" s="25"/>
      <c r="E872" s="25"/>
      <c r="F872" s="25"/>
      <c r="G872" s="26"/>
    </row>
    <row r="873" spans="2:7" ht="15" hidden="1" thickBot="1" x14ac:dyDescent="0.45">
      <c r="B873" s="24"/>
      <c r="C873" s="25"/>
      <c r="D873" s="25"/>
      <c r="E873" s="25"/>
      <c r="F873" s="25"/>
      <c r="G873" s="26"/>
    </row>
    <row r="874" spans="2:7" ht="15" hidden="1" thickBot="1" x14ac:dyDescent="0.45">
      <c r="B874" s="24"/>
      <c r="C874" s="25"/>
      <c r="D874" s="25"/>
      <c r="E874" s="25"/>
      <c r="F874" s="25"/>
      <c r="G874" s="26"/>
    </row>
    <row r="875" spans="2:7" ht="15" hidden="1" thickBot="1" x14ac:dyDescent="0.45">
      <c r="B875" s="27"/>
      <c r="C875" s="28"/>
      <c r="D875" s="28"/>
      <c r="E875" s="28"/>
      <c r="F875" s="28"/>
      <c r="G875" s="29"/>
    </row>
    <row r="876" spans="2:7" x14ac:dyDescent="0.4">
      <c r="B876" s="30" t="s">
        <v>139</v>
      </c>
      <c r="C876" s="31"/>
      <c r="D876" s="31"/>
      <c r="E876" s="31"/>
      <c r="F876" s="31"/>
      <c r="G876" s="32"/>
    </row>
    <row r="877" spans="2:7" x14ac:dyDescent="0.4">
      <c r="B877" s="5" t="s">
        <v>140</v>
      </c>
      <c r="C877" s="6"/>
      <c r="D877" s="6"/>
      <c r="E877" s="6"/>
      <c r="F877" s="7"/>
      <c r="G877" s="8"/>
    </row>
    <row r="878" spans="2:7" ht="25.75" x14ac:dyDescent="0.4">
      <c r="B878" s="9" t="str">
        <f>"2021 Schedule "&amp; B877</f>
        <v>2021 Schedule TC-1</v>
      </c>
      <c r="C878" s="10" t="s">
        <v>2</v>
      </c>
      <c r="D878" s="11" t="s">
        <v>3</v>
      </c>
      <c r="E878" s="11" t="s">
        <v>4</v>
      </c>
      <c r="F878" s="12" t="str">
        <f>$F$3</f>
        <v>Pomona Choice</v>
      </c>
      <c r="G878" s="13" t="str">
        <f>$G$3</f>
        <v>Pomona Choice 100
100% Renewable</v>
      </c>
    </row>
    <row r="879" spans="2:7" x14ac:dyDescent="0.4">
      <c r="B879" s="14" t="s">
        <v>7</v>
      </c>
      <c r="C879" s="15">
        <f>HLOOKUP($B877,'[1]6-1-2021 SCE JRC Calculations'!$5:$14,4,0)</f>
        <v>7.1400000000000005E-2</v>
      </c>
      <c r="D879" s="15">
        <f>HLOOKUP($B877,'[1]6-1-2021 SCE JRC Calculations'!$17:$26,4,0)</f>
        <v>7.1170000000000011E-2</v>
      </c>
      <c r="E879" s="15">
        <f>HLOOKUP($B877,'[1]6-1-2021 SCE JRC Calculations'!$29:$38,4,0)</f>
        <v>7.0949999999999999E-2</v>
      </c>
      <c r="F879" s="15">
        <f ca="1">HLOOKUP($B877,'[1]6-1-2021 SCE JRC Calculations'!$44:$53,4,0)</f>
        <v>6.0810000000000003E-2</v>
      </c>
      <c r="G879" s="15">
        <f ca="1">HLOOKUP($B877,'[1]6-1-2021 SCE JRC Calculations'!$57:$68,4,0)</f>
        <v>6.4810000000000006E-2</v>
      </c>
    </row>
    <row r="880" spans="2:7" x14ac:dyDescent="0.4">
      <c r="B880" s="14" t="s">
        <v>8</v>
      </c>
      <c r="C880" s="15">
        <f>HLOOKUP($B877,'[1]6-1-2021 SCE JRC Calculations'!$5:$14,3,0)</f>
        <v>0.18608</v>
      </c>
      <c r="D880" s="15">
        <f>HLOOKUP($B877,'[1]6-1-2021 SCE JRC Calculations'!$17:$26,3,0)</f>
        <v>0.18608</v>
      </c>
      <c r="E880" s="15">
        <f>HLOOKUP($B877,'[1]6-1-2021 SCE JRC Calculations'!$29:$38,3,0)</f>
        <v>0.18608</v>
      </c>
      <c r="F880" s="15">
        <f ca="1">HLOOKUP($B877,'[1]6-1-2021 SCE JRC Calculations'!$44:$53,3,0)</f>
        <v>0.18028</v>
      </c>
      <c r="G880" s="15">
        <f ca="1">HLOOKUP($B877,'[1]6-1-2021 SCE JRC Calculations'!$57:$68,3,0)</f>
        <v>0.18028</v>
      </c>
    </row>
    <row r="881" spans="2:8" x14ac:dyDescent="0.4">
      <c r="B881" s="14" t="s">
        <v>9</v>
      </c>
      <c r="C881" s="15" t="s">
        <v>10</v>
      </c>
      <c r="D881" s="15">
        <f>HLOOKUP($B877,'[1]6-1-2021 SCE JRC Calculations'!$17:$26,5,0)</f>
        <v>8.8599999999999998E-3</v>
      </c>
      <c r="E881" s="15">
        <f>HLOOKUP($B877,'[1]6-1-2021 SCE JRC Calculations'!$29:$38,5,0)</f>
        <v>1.772E-2</v>
      </c>
      <c r="F881" s="15">
        <f ca="1">HLOOKUP($B877,'[1]6-1-2021 SCE JRC Calculations'!$44:$53,5,0)</f>
        <v>2.4340000000000001E-2</v>
      </c>
      <c r="G881" s="15">
        <f ca="1">HLOOKUP($B877,'[1]6-1-2021 SCE JRC Calculations'!$57:$68,5,0)</f>
        <v>2.4340000000000001E-2</v>
      </c>
    </row>
    <row r="882" spans="2:8" x14ac:dyDescent="0.4">
      <c r="B882" s="14" t="s">
        <v>11</v>
      </c>
      <c r="C882" s="15">
        <f>HLOOKUP($B877,'[1]6-1-2021 SCE JRC Calculations'!$5:$14,6,0)</f>
        <v>0.25747999999999999</v>
      </c>
      <c r="D882" s="15">
        <f>HLOOKUP($B877,'[1]6-1-2021 SCE JRC Calculations'!$17:$26,6,0)</f>
        <v>0.26610999999999996</v>
      </c>
      <c r="E882" s="15">
        <f>HLOOKUP($B877,'[1]6-1-2021 SCE JRC Calculations'!$29:$38,6,0)</f>
        <v>0.27474999999999999</v>
      </c>
      <c r="F882" s="15">
        <f ca="1">HLOOKUP($B877,'[1]6-1-2021 SCE JRC Calculations'!$44:$53,6,0)</f>
        <v>0.26543</v>
      </c>
      <c r="G882" s="15">
        <f ca="1">HLOOKUP($B877,'[1]6-1-2021 SCE JRC Calculations'!$57:$68,6,0)</f>
        <v>0.26943</v>
      </c>
    </row>
    <row r="883" spans="2:8" x14ac:dyDescent="0.4">
      <c r="B883" s="17" t="s">
        <v>13</v>
      </c>
      <c r="C883" s="18">
        <f>HLOOKUP($B877,'[1]6-1-2021 SCE JRC Calculations'!$5:$14,7,0)</f>
        <v>80.59</v>
      </c>
      <c r="D883" s="18">
        <f>HLOOKUP($B877,'[1]6-1-2021 SCE JRC Calculations'!$17:$26,7,0)</f>
        <v>83.29</v>
      </c>
      <c r="E883" s="18">
        <f>HLOOKUP($B877,'[1]6-1-2021 SCE JRC Calculations'!$29:$38,7,0)</f>
        <v>86</v>
      </c>
      <c r="F883" s="18">
        <f ca="1">HLOOKUP($B877,'[1]6-1-2021 SCE JRC Calculations'!$44:$53,7,0)</f>
        <v>83.08</v>
      </c>
      <c r="G883" s="18">
        <f ca="1">HLOOKUP($B877,'[1]6-1-2021 SCE JRC Calculations'!$57:$68,7,0)</f>
        <v>84.33</v>
      </c>
      <c r="H883" s="19"/>
    </row>
    <row r="884" spans="2:8" x14ac:dyDescent="0.4">
      <c r="B884" s="20" t="str">
        <f>IF(HLOOKUP(B877,'[1]6-1-2021 SCE JRC Calculations'!$5:$14,10,0)="","Monthly Usage: "&amp;HLOOKUP(B877,'[1]6-1-2021 SCE JRC Calculations'!$5:$14,9,0)&amp;"kWh","Monthly Usage: "&amp;HLOOKUP(B877,'[1]6-1-2021 SCE JRC Calculations'!$5:$14,9,0)&amp;"kWh  "&amp;"Monthly Demand: "&amp;HLOOKUP(B877,'[1]6-1-2021 SCE JRC Calculations'!$5:$14,10,0)&amp;"kWh")</f>
        <v>Monthly Usage: 313kWh</v>
      </c>
      <c r="C884" s="23"/>
      <c r="D884" s="23"/>
      <c r="E884" s="23"/>
      <c r="F884" s="21"/>
      <c r="G884" s="22"/>
    </row>
    <row r="885" spans="2:8" x14ac:dyDescent="0.4">
      <c r="B885" s="20" t="str">
        <f>$B$11</f>
        <v>Rates are current as of October 1, 2021</v>
      </c>
      <c r="C885" s="23"/>
      <c r="D885" s="23"/>
      <c r="E885" s="23"/>
      <c r="F885" s="21"/>
      <c r="G885" s="22"/>
    </row>
    <row r="886" spans="2:8" ht="14.5" customHeight="1" x14ac:dyDescent="0.4">
      <c r="B886" s="24" t="s">
        <v>141</v>
      </c>
      <c r="C886" s="25"/>
      <c r="D886" s="25"/>
      <c r="E886" s="25"/>
      <c r="F886" s="25"/>
      <c r="G886" s="26"/>
    </row>
    <row r="887" spans="2:8" x14ac:dyDescent="0.4">
      <c r="B887" s="24"/>
      <c r="C887" s="25"/>
      <c r="D887" s="25"/>
      <c r="E887" s="25"/>
      <c r="F887" s="25"/>
      <c r="G887" s="26"/>
    </row>
    <row r="888" spans="2:8" x14ac:dyDescent="0.4">
      <c r="B888" s="24"/>
      <c r="C888" s="25"/>
      <c r="D888" s="25"/>
      <c r="E888" s="25"/>
      <c r="F888" s="25"/>
      <c r="G888" s="26"/>
    </row>
    <row r="889" spans="2:8" ht="15" thickBot="1" x14ac:dyDescent="0.45">
      <c r="B889" s="27"/>
      <c r="C889" s="28"/>
      <c r="D889" s="28"/>
      <c r="E889" s="28"/>
      <c r="F889" s="28"/>
      <c r="G889" s="29"/>
    </row>
    <row r="890" spans="2:8" x14ac:dyDescent="0.4">
      <c r="B890" s="30" t="s">
        <v>139</v>
      </c>
      <c r="C890" s="31"/>
      <c r="D890" s="31"/>
      <c r="E890" s="31"/>
      <c r="F890" s="31"/>
      <c r="G890" s="32"/>
    </row>
    <row r="891" spans="2:8" x14ac:dyDescent="0.4">
      <c r="B891" s="5" t="s">
        <v>142</v>
      </c>
      <c r="C891" s="6"/>
      <c r="D891" s="6"/>
      <c r="E891" s="6"/>
      <c r="F891" s="7"/>
      <c r="G891" s="8"/>
    </row>
    <row r="892" spans="2:8" ht="25.75" x14ac:dyDescent="0.4">
      <c r="B892" s="9" t="str">
        <f>"2021 Schedule "&amp; B891</f>
        <v>2021 Schedule LS-1</v>
      </c>
      <c r="C892" s="10" t="s">
        <v>2</v>
      </c>
      <c r="D892" s="11" t="s">
        <v>3</v>
      </c>
      <c r="E892" s="11" t="s">
        <v>4</v>
      </c>
      <c r="F892" s="12" t="str">
        <f>$F$3</f>
        <v>Pomona Choice</v>
      </c>
      <c r="G892" s="13" t="str">
        <f>$G$3</f>
        <v>Pomona Choice 100
100% Renewable</v>
      </c>
    </row>
    <row r="893" spans="2:8" x14ac:dyDescent="0.4">
      <c r="B893" s="14" t="s">
        <v>7</v>
      </c>
      <c r="C893" s="15">
        <f>HLOOKUP($B891,'[1]6-1-2021 SCE JRC Calculations'!$5:$14,4,0)</f>
        <v>4.718E-2</v>
      </c>
      <c r="D893" s="15">
        <f>HLOOKUP($B891,'[1]6-1-2021 SCE JRC Calculations'!$17:$26,4,0)</f>
        <v>0</v>
      </c>
      <c r="E893" s="15">
        <f>HLOOKUP($B891,'[1]6-1-2021 SCE JRC Calculations'!$29:$38,4,0)</f>
        <v>0</v>
      </c>
      <c r="F893" s="15">
        <f ca="1">HLOOKUP($B891,'[1]6-1-2021 SCE JRC Calculations'!$44:$53,4,0)</f>
        <v>3.517E-2</v>
      </c>
      <c r="G893" s="15">
        <f ca="1">HLOOKUP($B891,'[1]6-1-2021 SCE JRC Calculations'!$57:$68,4,0)</f>
        <v>3.9169999999999996E-2</v>
      </c>
    </row>
    <row r="894" spans="2:8" x14ac:dyDescent="0.4">
      <c r="B894" s="14" t="s">
        <v>8</v>
      </c>
      <c r="C894" s="15">
        <f>HLOOKUP($B891,'[1]6-1-2021 SCE JRC Calculations'!$5:$14,3,0)</f>
        <v>0.11908000000000001</v>
      </c>
      <c r="D894" s="15">
        <f>HLOOKUP($B891,'[1]6-1-2021 SCE JRC Calculations'!$17:$26,3,0)</f>
        <v>0</v>
      </c>
      <c r="E894" s="15">
        <f>HLOOKUP($B891,'[1]6-1-2021 SCE JRC Calculations'!$29:$38,3,0)</f>
        <v>0</v>
      </c>
      <c r="F894" s="15">
        <f ca="1">HLOOKUP($B891,'[1]6-1-2021 SCE JRC Calculations'!$44:$53,3,0)</f>
        <v>0.11328000000000001</v>
      </c>
      <c r="G894" s="15">
        <f ca="1">HLOOKUP($B891,'[1]6-1-2021 SCE JRC Calculations'!$57:$68,3,0)</f>
        <v>0.11328000000000001</v>
      </c>
    </row>
    <row r="895" spans="2:8" x14ac:dyDescent="0.4">
      <c r="B895" s="14" t="s">
        <v>9</v>
      </c>
      <c r="C895" s="15" t="s">
        <v>10</v>
      </c>
      <c r="D895" s="15">
        <f>HLOOKUP($B891,'[1]6-1-2021 SCE JRC Calculations'!$17:$26,5,0)</f>
        <v>0</v>
      </c>
      <c r="E895" s="15">
        <f>HLOOKUP($B891,'[1]6-1-2021 SCE JRC Calculations'!$29:$38,5,0)</f>
        <v>0</v>
      </c>
      <c r="F895" s="15">
        <f ca="1">HLOOKUP($B891,'[1]6-1-2021 SCE JRC Calculations'!$44:$53,5,0)</f>
        <v>2.3060000000000001E-2</v>
      </c>
      <c r="G895" s="15">
        <f ca="1">HLOOKUP($B891,'[1]6-1-2021 SCE JRC Calculations'!$57:$68,5,0)</f>
        <v>2.3060000000000001E-2</v>
      </c>
    </row>
    <row r="896" spans="2:8" x14ac:dyDescent="0.4">
      <c r="B896" s="14" t="s">
        <v>11</v>
      </c>
      <c r="C896" s="15">
        <f>HLOOKUP($B891,'[1]6-1-2021 SCE JRC Calculations'!$5:$14,6,0)</f>
        <v>0.16626000000000002</v>
      </c>
      <c r="D896" s="15">
        <f>HLOOKUP($B891,'[1]6-1-2021 SCE JRC Calculations'!$17:$26,6,0)</f>
        <v>0</v>
      </c>
      <c r="E896" s="15">
        <f>HLOOKUP($B891,'[1]6-1-2021 SCE JRC Calculations'!$29:$38,6,0)</f>
        <v>0</v>
      </c>
      <c r="F896" s="15">
        <f ca="1">HLOOKUP($B891,'[1]6-1-2021 SCE JRC Calculations'!$44:$53,6,0)</f>
        <v>0.17151</v>
      </c>
      <c r="G896" s="15">
        <f ca="1">HLOOKUP($B891,'[1]6-1-2021 SCE JRC Calculations'!$57:$68,6,0)</f>
        <v>0.17551</v>
      </c>
    </row>
    <row r="897" spans="2:8" x14ac:dyDescent="0.4">
      <c r="B897" s="17" t="s">
        <v>13</v>
      </c>
      <c r="C897" s="18">
        <f>HLOOKUP($B891,'[1]6-1-2021 SCE JRC Calculations'!$5:$14,7,0)</f>
        <v>248.23</v>
      </c>
      <c r="D897" s="18">
        <f>HLOOKUP($B891,'[1]6-1-2021 SCE JRC Calculations'!$17:$26,7,0)</f>
        <v>0</v>
      </c>
      <c r="E897" s="18">
        <f>HLOOKUP($B891,'[1]6-1-2021 SCE JRC Calculations'!$29:$38,7,0)</f>
        <v>0</v>
      </c>
      <c r="F897" s="18">
        <f ca="1">HLOOKUP($B891,'[1]6-1-2021 SCE JRC Calculations'!$44:$53,7,0)</f>
        <v>256.06</v>
      </c>
      <c r="G897" s="18">
        <f ca="1">HLOOKUP($B891,'[1]6-1-2021 SCE JRC Calculations'!$57:$68,7,0)</f>
        <v>262.04000000000002</v>
      </c>
      <c r="H897" s="19"/>
    </row>
    <row r="898" spans="2:8" x14ac:dyDescent="0.4">
      <c r="B898" s="20" t="str">
        <f>IF(HLOOKUP(B891,'[1]6-1-2021 SCE JRC Calculations'!$5:$14,10,0)="","Monthly Usage: "&amp;HLOOKUP(B891,'[1]6-1-2021 SCE JRC Calculations'!$5:$14,9,0)&amp;"kWh","Monthly Usage: "&amp;HLOOKUP(B891,'[1]6-1-2021 SCE JRC Calculations'!$5:$14,9,0)&amp;"kWh  "&amp;"Monthly Demand: "&amp;HLOOKUP(B891,'[1]6-1-2021 SCE JRC Calculations'!$5:$14,10,0)&amp;"kWh")</f>
        <v>Monthly Usage: 1493kWh</v>
      </c>
      <c r="C898" s="23"/>
      <c r="D898" s="23"/>
      <c r="E898" s="23"/>
      <c r="F898" s="21"/>
      <c r="G898" s="22"/>
    </row>
    <row r="899" spans="2:8" x14ac:dyDescent="0.4">
      <c r="B899" s="20" t="str">
        <f>$B$11</f>
        <v>Rates are current as of October 1, 2021</v>
      </c>
      <c r="C899" s="23"/>
      <c r="D899" s="23"/>
      <c r="E899" s="23"/>
      <c r="F899" s="21"/>
      <c r="G899" s="22"/>
    </row>
    <row r="900" spans="2:8" ht="14.5" customHeight="1" x14ac:dyDescent="0.4">
      <c r="B900" s="24" t="s">
        <v>143</v>
      </c>
      <c r="C900" s="25"/>
      <c r="D900" s="25"/>
      <c r="E900" s="25"/>
      <c r="F900" s="25"/>
      <c r="G900" s="26"/>
    </row>
    <row r="901" spans="2:8" x14ac:dyDescent="0.4">
      <c r="B901" s="24"/>
      <c r="C901" s="25"/>
      <c r="D901" s="25"/>
      <c r="E901" s="25"/>
      <c r="F901" s="25"/>
      <c r="G901" s="26"/>
    </row>
    <row r="902" spans="2:8" x14ac:dyDescent="0.4">
      <c r="B902" s="24"/>
      <c r="C902" s="25"/>
      <c r="D902" s="25"/>
      <c r="E902" s="25"/>
      <c r="F902" s="25"/>
      <c r="G902" s="26"/>
    </row>
    <row r="903" spans="2:8" ht="15" thickBot="1" x14ac:dyDescent="0.45">
      <c r="B903" s="27"/>
      <c r="C903" s="28"/>
      <c r="D903" s="28"/>
      <c r="E903" s="28"/>
      <c r="F903" s="28"/>
      <c r="G903" s="29"/>
    </row>
    <row r="904" spans="2:8" x14ac:dyDescent="0.4">
      <c r="B904" s="30" t="s">
        <v>139</v>
      </c>
      <c r="C904" s="31"/>
      <c r="D904" s="31"/>
      <c r="E904" s="31"/>
      <c r="F904" s="31"/>
      <c r="G904" s="32"/>
    </row>
    <row r="905" spans="2:8" x14ac:dyDescent="0.4">
      <c r="B905" s="5" t="s">
        <v>144</v>
      </c>
      <c r="C905" s="6"/>
      <c r="D905" s="6"/>
      <c r="E905" s="6"/>
      <c r="F905" s="7"/>
      <c r="G905" s="8"/>
    </row>
    <row r="906" spans="2:8" ht="25.75" x14ac:dyDescent="0.4">
      <c r="B906" s="9" t="str">
        <f>"2021 Schedule "&amp; B905</f>
        <v>2021 Schedule LS-2</v>
      </c>
      <c r="C906" s="10" t="s">
        <v>2</v>
      </c>
      <c r="D906" s="11" t="s">
        <v>3</v>
      </c>
      <c r="E906" s="11" t="s">
        <v>4</v>
      </c>
      <c r="F906" s="12" t="str">
        <f>$F$3</f>
        <v>Pomona Choice</v>
      </c>
      <c r="G906" s="13" t="str">
        <f>$G$3</f>
        <v>Pomona Choice 100
100% Renewable</v>
      </c>
    </row>
    <row r="907" spans="2:8" x14ac:dyDescent="0.4">
      <c r="B907" s="14" t="s">
        <v>7</v>
      </c>
      <c r="C907" s="15">
        <f>HLOOKUP($B905,'[1]6-1-2021 SCE JRC Calculations'!$5:$14,4,0)</f>
        <v>4.718E-2</v>
      </c>
      <c r="D907" s="15">
        <f>HLOOKUP($B905,'[1]6-1-2021 SCE JRC Calculations'!$17:$26,4,0)</f>
        <v>0</v>
      </c>
      <c r="E907" s="15">
        <f>HLOOKUP($B905,'[1]6-1-2021 SCE JRC Calculations'!$29:$38,4,0)</f>
        <v>0</v>
      </c>
      <c r="F907" s="15">
        <f ca="1">HLOOKUP($B905,'[1]6-1-2021 SCE JRC Calculations'!$44:$53,4,0)</f>
        <v>3.517E-2</v>
      </c>
      <c r="G907" s="15">
        <f ca="1">HLOOKUP($B905,'[1]6-1-2021 SCE JRC Calculations'!$57:$68,4,0)</f>
        <v>3.9169999999999996E-2</v>
      </c>
    </row>
    <row r="908" spans="2:8" x14ac:dyDescent="0.4">
      <c r="B908" s="14" t="s">
        <v>8</v>
      </c>
      <c r="C908" s="15">
        <f>HLOOKUP($B905,'[1]6-1-2021 SCE JRC Calculations'!$5:$14,3,0)</f>
        <v>0.11908000000000001</v>
      </c>
      <c r="D908" s="15">
        <f>HLOOKUP($B905,'[1]6-1-2021 SCE JRC Calculations'!$17:$26,3,0)</f>
        <v>0</v>
      </c>
      <c r="E908" s="15">
        <f>HLOOKUP($B905,'[1]6-1-2021 SCE JRC Calculations'!$29:$38,3,0)</f>
        <v>0</v>
      </c>
      <c r="F908" s="15">
        <f ca="1">HLOOKUP($B905,'[1]6-1-2021 SCE JRC Calculations'!$44:$53,3,0)</f>
        <v>0.11328000000000001</v>
      </c>
      <c r="G908" s="15">
        <f ca="1">HLOOKUP($B905,'[1]6-1-2021 SCE JRC Calculations'!$57:$68,3,0)</f>
        <v>0.11328000000000001</v>
      </c>
    </row>
    <row r="909" spans="2:8" x14ac:dyDescent="0.4">
      <c r="B909" s="14" t="s">
        <v>9</v>
      </c>
      <c r="C909" s="15" t="s">
        <v>10</v>
      </c>
      <c r="D909" s="15">
        <f>HLOOKUP($B905,'[1]6-1-2021 SCE JRC Calculations'!$17:$26,5,0)</f>
        <v>0</v>
      </c>
      <c r="E909" s="15">
        <f>HLOOKUP($B905,'[1]6-1-2021 SCE JRC Calculations'!$29:$38,5,0)</f>
        <v>0</v>
      </c>
      <c r="F909" s="15">
        <f ca="1">HLOOKUP($B905,'[1]6-1-2021 SCE JRC Calculations'!$44:$53,5,0)</f>
        <v>2.3060000000000001E-2</v>
      </c>
      <c r="G909" s="15">
        <f ca="1">HLOOKUP($B905,'[1]6-1-2021 SCE JRC Calculations'!$57:$68,5,0)</f>
        <v>2.3060000000000001E-2</v>
      </c>
    </row>
    <row r="910" spans="2:8" x14ac:dyDescent="0.4">
      <c r="B910" s="14" t="s">
        <v>11</v>
      </c>
      <c r="C910" s="15">
        <f>HLOOKUP($B905,'[1]6-1-2021 SCE JRC Calculations'!$5:$14,6,0)</f>
        <v>0.16626000000000002</v>
      </c>
      <c r="D910" s="15">
        <f>HLOOKUP($B905,'[1]6-1-2021 SCE JRC Calculations'!$17:$26,6,0)</f>
        <v>0</v>
      </c>
      <c r="E910" s="15">
        <f>HLOOKUP($B905,'[1]6-1-2021 SCE JRC Calculations'!$29:$38,6,0)</f>
        <v>0</v>
      </c>
      <c r="F910" s="15">
        <f ca="1">HLOOKUP($B905,'[1]6-1-2021 SCE JRC Calculations'!$44:$53,6,0)</f>
        <v>0.17151</v>
      </c>
      <c r="G910" s="15">
        <f ca="1">HLOOKUP($B905,'[1]6-1-2021 SCE JRC Calculations'!$57:$68,6,0)</f>
        <v>0.17551</v>
      </c>
    </row>
    <row r="911" spans="2:8" x14ac:dyDescent="0.4">
      <c r="B911" s="17" t="s">
        <v>13</v>
      </c>
      <c r="C911" s="18">
        <f>HLOOKUP($B905,'[1]6-1-2021 SCE JRC Calculations'!$5:$14,7,0)</f>
        <v>248.23</v>
      </c>
      <c r="D911" s="18">
        <f>HLOOKUP($B905,'[1]6-1-2021 SCE JRC Calculations'!$17:$26,7,0)</f>
        <v>0</v>
      </c>
      <c r="E911" s="18">
        <f>HLOOKUP($B905,'[1]6-1-2021 SCE JRC Calculations'!$29:$38,7,0)</f>
        <v>0</v>
      </c>
      <c r="F911" s="18">
        <f ca="1">HLOOKUP($B905,'[1]6-1-2021 SCE JRC Calculations'!$44:$53,7,0)</f>
        <v>256.06</v>
      </c>
      <c r="G911" s="18">
        <f ca="1">HLOOKUP($B905,'[1]6-1-2021 SCE JRC Calculations'!$57:$68,7,0)</f>
        <v>262.04000000000002</v>
      </c>
      <c r="H911" s="19"/>
    </row>
    <row r="912" spans="2:8" x14ac:dyDescent="0.4">
      <c r="B912" s="20" t="str">
        <f>IF(HLOOKUP(B905,'[1]6-1-2021 SCE JRC Calculations'!$5:$14,10,0)="","Monthly Usage: "&amp;HLOOKUP(B905,'[1]6-1-2021 SCE JRC Calculations'!$5:$14,9,0)&amp;"kWh","Monthly Usage: "&amp;HLOOKUP(B905,'[1]6-1-2021 SCE JRC Calculations'!$5:$14,9,0)&amp;"kWh  "&amp;"Monthly Demand: "&amp;HLOOKUP(B905,'[1]6-1-2021 SCE JRC Calculations'!$5:$14,10,0)&amp;"kWh")</f>
        <v>Monthly Usage: 1493kWh</v>
      </c>
      <c r="C912" s="23"/>
      <c r="D912" s="23"/>
      <c r="E912" s="23"/>
      <c r="F912" s="21"/>
      <c r="G912" s="22"/>
    </row>
    <row r="913" spans="2:8" x14ac:dyDescent="0.4">
      <c r="B913" s="20" t="str">
        <f>$B$11</f>
        <v>Rates are current as of October 1, 2021</v>
      </c>
      <c r="C913" s="23"/>
      <c r="D913" s="23"/>
      <c r="E913" s="23"/>
      <c r="F913" s="21"/>
      <c r="G913" s="22"/>
    </row>
    <row r="914" spans="2:8" ht="14.5" customHeight="1" x14ac:dyDescent="0.4">
      <c r="B914" s="24" t="s">
        <v>145</v>
      </c>
      <c r="C914" s="25"/>
      <c r="D914" s="25"/>
      <c r="E914" s="25"/>
      <c r="F914" s="25"/>
      <c r="G914" s="26"/>
    </row>
    <row r="915" spans="2:8" x14ac:dyDescent="0.4">
      <c r="B915" s="24"/>
      <c r="C915" s="25"/>
      <c r="D915" s="25"/>
      <c r="E915" s="25"/>
      <c r="F915" s="25"/>
      <c r="G915" s="26"/>
    </row>
    <row r="916" spans="2:8" x14ac:dyDescent="0.4">
      <c r="B916" s="24"/>
      <c r="C916" s="25"/>
      <c r="D916" s="25"/>
      <c r="E916" s="25"/>
      <c r="F916" s="25"/>
      <c r="G916" s="26"/>
    </row>
    <row r="917" spans="2:8" ht="15" thickBot="1" x14ac:dyDescent="0.45">
      <c r="B917" s="27"/>
      <c r="C917" s="28"/>
      <c r="D917" s="28"/>
      <c r="E917" s="28"/>
      <c r="F917" s="28"/>
      <c r="G917" s="29"/>
    </row>
    <row r="918" spans="2:8" x14ac:dyDescent="0.4">
      <c r="B918" s="30" t="s">
        <v>139</v>
      </c>
      <c r="C918" s="31"/>
      <c r="D918" s="31"/>
      <c r="E918" s="31"/>
      <c r="F918" s="31"/>
      <c r="G918" s="32"/>
    </row>
    <row r="919" spans="2:8" x14ac:dyDescent="0.4">
      <c r="B919" s="5" t="s">
        <v>146</v>
      </c>
      <c r="C919" s="6"/>
      <c r="D919" s="6"/>
      <c r="E919" s="6"/>
      <c r="F919" s="7"/>
      <c r="G919" s="8"/>
    </row>
    <row r="920" spans="2:8" ht="25.75" x14ac:dyDescent="0.4">
      <c r="B920" s="9" t="str">
        <f>"2021 Schedule "&amp; B919</f>
        <v>2021 Schedule LS-3</v>
      </c>
      <c r="C920" s="10" t="s">
        <v>2</v>
      </c>
      <c r="D920" s="11" t="s">
        <v>3</v>
      </c>
      <c r="E920" s="11" t="s">
        <v>4</v>
      </c>
      <c r="F920" s="12" t="str">
        <f>$F$3</f>
        <v>Pomona Choice</v>
      </c>
      <c r="G920" s="13" t="str">
        <f>$G$3</f>
        <v>Pomona Choice 100
100% Renewable</v>
      </c>
    </row>
    <row r="921" spans="2:8" x14ac:dyDescent="0.4">
      <c r="B921" s="14" t="s">
        <v>7</v>
      </c>
      <c r="C921" s="15">
        <f>HLOOKUP($B919,'[1]6-1-2021 SCE JRC Calculations'!$5:$14,4,0)</f>
        <v>4.768E-2</v>
      </c>
      <c r="D921" s="15">
        <f>HLOOKUP($B919,'[1]6-1-2021 SCE JRC Calculations'!$17:$26,4,0)</f>
        <v>5.9929999999999997E-2</v>
      </c>
      <c r="E921" s="15">
        <f>HLOOKUP($B919,'[1]6-1-2021 SCE JRC Calculations'!$29:$38,4,0)</f>
        <v>7.2169999999999998E-2</v>
      </c>
      <c r="F921" s="15">
        <f ca="1">HLOOKUP($B919,'[1]6-1-2021 SCE JRC Calculations'!$44:$53,4,0)</f>
        <v>3.517E-2</v>
      </c>
      <c r="G921" s="15">
        <f ca="1">HLOOKUP($B919,'[1]6-1-2021 SCE JRC Calculations'!$57:$68,4,0)</f>
        <v>3.9169999999999996E-2</v>
      </c>
    </row>
    <row r="922" spans="2:8" x14ac:dyDescent="0.4">
      <c r="B922" s="14" t="s">
        <v>8</v>
      </c>
      <c r="C922" s="15">
        <f>HLOOKUP($B919,'[1]6-1-2021 SCE JRC Calculations'!$5:$14,3,0)</f>
        <v>4.9869999999999998E-2</v>
      </c>
      <c r="D922" s="15">
        <f>HLOOKUP($B919,'[1]6-1-2021 SCE JRC Calculations'!$17:$26,3,0)</f>
        <v>4.9869999999999998E-2</v>
      </c>
      <c r="E922" s="15">
        <f>HLOOKUP($B919,'[1]6-1-2021 SCE JRC Calculations'!$29:$38,3,0)</f>
        <v>4.9869999999999998E-2</v>
      </c>
      <c r="F922" s="15">
        <f ca="1">HLOOKUP($B919,'[1]6-1-2021 SCE JRC Calculations'!$44:$53,3,0)</f>
        <v>4.4069999999999998E-2</v>
      </c>
      <c r="G922" s="15">
        <f ca="1">HLOOKUP($B919,'[1]6-1-2021 SCE JRC Calculations'!$57:$68,3,0)</f>
        <v>4.4069999999999998E-2</v>
      </c>
    </row>
    <row r="923" spans="2:8" x14ac:dyDescent="0.4">
      <c r="B923" s="14" t="s">
        <v>9</v>
      </c>
      <c r="C923" s="15" t="s">
        <v>10</v>
      </c>
      <c r="D923" s="15">
        <f>HLOOKUP($B919,'[1]6-1-2021 SCE JRC Calculations'!$17:$26,5,0)</f>
        <v>8.3400000000000002E-3</v>
      </c>
      <c r="E923" s="15">
        <f>HLOOKUP($B919,'[1]6-1-2021 SCE JRC Calculations'!$29:$38,5,0)</f>
        <v>1.6670000000000001E-2</v>
      </c>
      <c r="F923" s="15">
        <f ca="1">HLOOKUP($B919,'[1]6-1-2021 SCE JRC Calculations'!$44:$53,5,0)</f>
        <v>2.307E-2</v>
      </c>
      <c r="G923" s="15">
        <f ca="1">HLOOKUP($B919,'[1]6-1-2021 SCE JRC Calculations'!$57:$68,5,0)</f>
        <v>2.307E-2</v>
      </c>
    </row>
    <row r="924" spans="2:8" x14ac:dyDescent="0.4">
      <c r="B924" s="14" t="s">
        <v>11</v>
      </c>
      <c r="C924" s="15">
        <f>HLOOKUP($B919,'[1]6-1-2021 SCE JRC Calculations'!$5:$14,6,0)</f>
        <v>9.7549999999999998E-2</v>
      </c>
      <c r="D924" s="15">
        <f>HLOOKUP($B919,'[1]6-1-2021 SCE JRC Calculations'!$17:$26,6,0)</f>
        <v>0.11814</v>
      </c>
      <c r="E924" s="15">
        <f>HLOOKUP($B919,'[1]6-1-2021 SCE JRC Calculations'!$29:$38,6,0)</f>
        <v>0.13871</v>
      </c>
      <c r="F924" s="15">
        <f ca="1">HLOOKUP($B919,'[1]6-1-2021 SCE JRC Calculations'!$44:$53,6,0)</f>
        <v>0.10231000000000001</v>
      </c>
      <c r="G924" s="15">
        <f ca="1">HLOOKUP($B919,'[1]6-1-2021 SCE JRC Calculations'!$57:$68,6,0)</f>
        <v>0.10630999999999999</v>
      </c>
    </row>
    <row r="925" spans="2:8" x14ac:dyDescent="0.4">
      <c r="B925" s="17" t="s">
        <v>13</v>
      </c>
      <c r="C925" s="18">
        <f>HLOOKUP($B919,'[1]6-1-2021 SCE JRC Calculations'!$5:$14,7,0)</f>
        <v>145.63999999999999</v>
      </c>
      <c r="D925" s="18">
        <f>HLOOKUP($B919,'[1]6-1-2021 SCE JRC Calculations'!$17:$26,7,0)</f>
        <v>176.38</v>
      </c>
      <c r="E925" s="18">
        <f>HLOOKUP($B919,'[1]6-1-2021 SCE JRC Calculations'!$29:$38,7,0)</f>
        <v>207.09</v>
      </c>
      <c r="F925" s="18">
        <f ca="1">HLOOKUP($B919,'[1]6-1-2021 SCE JRC Calculations'!$44:$53,7,0)</f>
        <v>152.75</v>
      </c>
      <c r="G925" s="18">
        <f ca="1">HLOOKUP($B919,'[1]6-1-2021 SCE JRC Calculations'!$57:$68,7,0)</f>
        <v>158.72</v>
      </c>
      <c r="H925" s="19"/>
    </row>
    <row r="926" spans="2:8" x14ac:dyDescent="0.4">
      <c r="B926" s="20" t="str">
        <f>IF(HLOOKUP(B919,'[1]6-1-2021 SCE JRC Calculations'!$5:$14,10,0)="","Monthly Usage: "&amp;HLOOKUP(B919,'[1]6-1-2021 SCE JRC Calculations'!$5:$14,9,0)&amp;"kWh","Monthly Usage: "&amp;HLOOKUP(B919,'[1]6-1-2021 SCE JRC Calculations'!$5:$14,9,0)&amp;"kWh  "&amp;"Monthly Demand: "&amp;HLOOKUP(B919,'[1]6-1-2021 SCE JRC Calculations'!$5:$14,10,0)&amp;"kWh")</f>
        <v>Monthly Usage: 1493kWh</v>
      </c>
      <c r="C926" s="23"/>
      <c r="D926" s="23"/>
      <c r="E926" s="23"/>
      <c r="F926" s="21"/>
      <c r="G926" s="22"/>
    </row>
    <row r="927" spans="2:8" x14ac:dyDescent="0.4">
      <c r="B927" s="20" t="str">
        <f>$B$11</f>
        <v>Rates are current as of October 1, 2021</v>
      </c>
      <c r="C927" s="23"/>
      <c r="D927" s="23"/>
      <c r="E927" s="23"/>
      <c r="F927" s="21"/>
      <c r="G927" s="22"/>
    </row>
    <row r="928" spans="2:8" ht="14.5" customHeight="1" x14ac:dyDescent="0.4">
      <c r="B928" s="24" t="s">
        <v>147</v>
      </c>
      <c r="C928" s="25"/>
      <c r="D928" s="25"/>
      <c r="E928" s="25"/>
      <c r="F928" s="25"/>
      <c r="G928" s="26"/>
    </row>
    <row r="929" spans="2:8" x14ac:dyDescent="0.4">
      <c r="B929" s="24"/>
      <c r="C929" s="25"/>
      <c r="D929" s="25"/>
      <c r="E929" s="25"/>
      <c r="F929" s="25"/>
      <c r="G929" s="26"/>
    </row>
    <row r="930" spans="2:8" x14ac:dyDescent="0.4">
      <c r="B930" s="24"/>
      <c r="C930" s="25"/>
      <c r="D930" s="25"/>
      <c r="E930" s="25"/>
      <c r="F930" s="25"/>
      <c r="G930" s="26"/>
    </row>
    <row r="931" spans="2:8" ht="15" thickBot="1" x14ac:dyDescent="0.45">
      <c r="B931" s="27"/>
      <c r="C931" s="28"/>
      <c r="D931" s="28"/>
      <c r="E931" s="28"/>
      <c r="F931" s="28"/>
      <c r="G931" s="29"/>
    </row>
    <row r="932" spans="2:8" x14ac:dyDescent="0.4">
      <c r="B932" s="30" t="s">
        <v>139</v>
      </c>
      <c r="C932" s="31"/>
      <c r="D932" s="31"/>
      <c r="E932" s="31"/>
      <c r="F932" s="31"/>
      <c r="G932" s="32"/>
    </row>
    <row r="933" spans="2:8" x14ac:dyDescent="0.4">
      <c r="B933" s="5" t="s">
        <v>148</v>
      </c>
      <c r="C933" s="6"/>
      <c r="D933" s="6"/>
      <c r="E933" s="6"/>
      <c r="F933" s="7"/>
      <c r="G933" s="8"/>
    </row>
    <row r="934" spans="2:8" ht="25.75" x14ac:dyDescent="0.4">
      <c r="B934" s="9" t="str">
        <f>"2021 Schedule "&amp; B933</f>
        <v>2021 Schedule AL-2-F</v>
      </c>
      <c r="C934" s="10" t="s">
        <v>2</v>
      </c>
      <c r="D934" s="11" t="s">
        <v>3</v>
      </c>
      <c r="E934" s="11" t="s">
        <v>4</v>
      </c>
      <c r="F934" s="12" t="str">
        <f>$F$3</f>
        <v>Pomona Choice</v>
      </c>
      <c r="G934" s="13" t="str">
        <f>$G$3</f>
        <v>Pomona Choice 100
100% Renewable</v>
      </c>
    </row>
    <row r="935" spans="2:8" x14ac:dyDescent="0.4">
      <c r="B935" s="14" t="s">
        <v>7</v>
      </c>
      <c r="C935" s="15">
        <f>HLOOKUP($B933,'[1]6-1-2021 SCE JRC Calculations'!$5:$14,4,0)</f>
        <v>4.768E-2</v>
      </c>
      <c r="D935" s="15">
        <f>HLOOKUP($B933,'[1]6-1-2021 SCE JRC Calculations'!$17:$26,4,0)</f>
        <v>5.9929999999999997E-2</v>
      </c>
      <c r="E935" s="15">
        <f>HLOOKUP($B933,'[1]6-1-2021 SCE JRC Calculations'!$29:$38,4,0)</f>
        <v>7.2169999999999998E-2</v>
      </c>
      <c r="F935" s="15">
        <f ca="1">HLOOKUP($B933,'[1]6-1-2021 SCE JRC Calculations'!$44:$53,4,0)</f>
        <v>3.517E-2</v>
      </c>
      <c r="G935" s="15">
        <f ca="1">HLOOKUP($B933,'[1]6-1-2021 SCE JRC Calculations'!$57:$68,4,0)</f>
        <v>3.9169999999999996E-2</v>
      </c>
    </row>
    <row r="936" spans="2:8" x14ac:dyDescent="0.4">
      <c r="B936" s="14" t="s">
        <v>8</v>
      </c>
      <c r="C936" s="15">
        <f>HLOOKUP($B933,'[1]6-1-2021 SCE JRC Calculations'!$5:$14,3,0)</f>
        <v>4.9869999999999998E-2</v>
      </c>
      <c r="D936" s="15">
        <f>HLOOKUP($B933,'[1]6-1-2021 SCE JRC Calculations'!$17:$26,3,0)</f>
        <v>4.9869999999999998E-2</v>
      </c>
      <c r="E936" s="15">
        <f>HLOOKUP($B933,'[1]6-1-2021 SCE JRC Calculations'!$29:$38,3,0)</f>
        <v>4.9869999999999998E-2</v>
      </c>
      <c r="F936" s="15">
        <f ca="1">HLOOKUP($B933,'[1]6-1-2021 SCE JRC Calculations'!$44:$53,3,0)</f>
        <v>4.4069999999999998E-2</v>
      </c>
      <c r="G936" s="15">
        <f ca="1">HLOOKUP($B933,'[1]6-1-2021 SCE JRC Calculations'!$57:$68,3,0)</f>
        <v>4.4069999999999998E-2</v>
      </c>
    </row>
    <row r="937" spans="2:8" x14ac:dyDescent="0.4">
      <c r="B937" s="14" t="s">
        <v>9</v>
      </c>
      <c r="C937" s="15" t="s">
        <v>10</v>
      </c>
      <c r="D937" s="15">
        <f>HLOOKUP($B933,'[1]6-1-2021 SCE JRC Calculations'!$17:$26,5,0)</f>
        <v>8.3400000000000002E-3</v>
      </c>
      <c r="E937" s="15">
        <f>HLOOKUP($B933,'[1]6-1-2021 SCE JRC Calculations'!$29:$38,5,0)</f>
        <v>1.6670000000000001E-2</v>
      </c>
      <c r="F937" s="15">
        <f ca="1">HLOOKUP($B933,'[1]6-1-2021 SCE JRC Calculations'!$44:$53,5,0)</f>
        <v>2.307E-2</v>
      </c>
      <c r="G937" s="15">
        <f ca="1">HLOOKUP($B933,'[1]6-1-2021 SCE JRC Calculations'!$57:$68,5,0)</f>
        <v>2.307E-2</v>
      </c>
    </row>
    <row r="938" spans="2:8" x14ac:dyDescent="0.4">
      <c r="B938" s="14" t="s">
        <v>11</v>
      </c>
      <c r="C938" s="15">
        <f>HLOOKUP($B933,'[1]6-1-2021 SCE JRC Calculations'!$5:$14,6,0)</f>
        <v>9.7549999999999998E-2</v>
      </c>
      <c r="D938" s="15">
        <f>HLOOKUP($B933,'[1]6-1-2021 SCE JRC Calculations'!$17:$26,6,0)</f>
        <v>0.11814</v>
      </c>
      <c r="E938" s="15">
        <f>HLOOKUP($B933,'[1]6-1-2021 SCE JRC Calculations'!$29:$38,6,0)</f>
        <v>0.13871</v>
      </c>
      <c r="F938" s="15">
        <f ca="1">HLOOKUP($B933,'[1]6-1-2021 SCE JRC Calculations'!$44:$53,6,0)</f>
        <v>0.10231000000000001</v>
      </c>
      <c r="G938" s="15">
        <f ca="1">HLOOKUP($B933,'[1]6-1-2021 SCE JRC Calculations'!$57:$68,6,0)</f>
        <v>0.10630999999999999</v>
      </c>
    </row>
    <row r="939" spans="2:8" x14ac:dyDescent="0.4">
      <c r="B939" s="17" t="s">
        <v>13</v>
      </c>
      <c r="C939" s="18">
        <f>HLOOKUP($B933,'[1]6-1-2021 SCE JRC Calculations'!$5:$14,7,0)</f>
        <v>145.63999999999999</v>
      </c>
      <c r="D939" s="18">
        <f>HLOOKUP($B933,'[1]6-1-2021 SCE JRC Calculations'!$17:$26,7,0)</f>
        <v>176.38</v>
      </c>
      <c r="E939" s="18">
        <f>HLOOKUP($B933,'[1]6-1-2021 SCE JRC Calculations'!$29:$38,7,0)</f>
        <v>207.09</v>
      </c>
      <c r="F939" s="18">
        <f ca="1">HLOOKUP($B933,'[1]6-1-2021 SCE JRC Calculations'!$44:$53,7,0)</f>
        <v>152.75</v>
      </c>
      <c r="G939" s="18">
        <f ca="1">HLOOKUP($B933,'[1]6-1-2021 SCE JRC Calculations'!$57:$68,7,0)</f>
        <v>158.72</v>
      </c>
      <c r="H939" s="19"/>
    </row>
    <row r="940" spans="2:8" x14ac:dyDescent="0.4">
      <c r="B940" s="20" t="str">
        <f>IF(HLOOKUP(B933,'[1]6-1-2021 SCE JRC Calculations'!$5:$14,10,0)="","Monthly Usage: "&amp;HLOOKUP(B933,'[1]6-1-2021 SCE JRC Calculations'!$5:$14,9,0)&amp;"kWh","Monthly Usage: "&amp;HLOOKUP(B933,'[1]6-1-2021 SCE JRC Calculations'!$5:$14,9,0)&amp;"kWh  "&amp;"Monthly Demand: "&amp;HLOOKUP(B933,'[1]6-1-2021 SCE JRC Calculations'!$5:$14,10,0)&amp;"kWh")</f>
        <v>Monthly Usage: 1493kWh</v>
      </c>
      <c r="C940" s="23"/>
      <c r="D940" s="23"/>
      <c r="E940" s="23"/>
      <c r="F940" s="21"/>
      <c r="G940" s="22"/>
    </row>
    <row r="941" spans="2:8" x14ac:dyDescent="0.4">
      <c r="B941" s="20" t="str">
        <f>$B$11</f>
        <v>Rates are current as of October 1, 2021</v>
      </c>
      <c r="C941" s="23"/>
      <c r="D941" s="23"/>
      <c r="E941" s="23"/>
      <c r="F941" s="21"/>
      <c r="G941" s="22"/>
    </row>
    <row r="942" spans="2:8" ht="14.5" customHeight="1" x14ac:dyDescent="0.4">
      <c r="B942" s="24" t="s">
        <v>149</v>
      </c>
      <c r="C942" s="25"/>
      <c r="D942" s="25"/>
      <c r="E942" s="25"/>
      <c r="F942" s="25"/>
      <c r="G942" s="26"/>
    </row>
    <row r="943" spans="2:8" x14ac:dyDescent="0.4">
      <c r="B943" s="24"/>
      <c r="C943" s="25"/>
      <c r="D943" s="25"/>
      <c r="E943" s="25"/>
      <c r="F943" s="25"/>
      <c r="G943" s="26"/>
    </row>
    <row r="944" spans="2:8" x14ac:dyDescent="0.4">
      <c r="B944" s="24"/>
      <c r="C944" s="25"/>
      <c r="D944" s="25"/>
      <c r="E944" s="25"/>
      <c r="F944" s="25"/>
      <c r="G944" s="26"/>
    </row>
    <row r="945" spans="2:8" ht="15" thickBot="1" x14ac:dyDescent="0.45">
      <c r="B945" s="27"/>
      <c r="C945" s="28"/>
      <c r="D945" s="28"/>
      <c r="E945" s="28"/>
      <c r="F945" s="28"/>
      <c r="G945" s="29"/>
    </row>
    <row r="946" spans="2:8" x14ac:dyDescent="0.4">
      <c r="B946" s="30" t="s">
        <v>139</v>
      </c>
      <c r="C946" s="31"/>
      <c r="D946" s="31"/>
      <c r="E946" s="31"/>
      <c r="F946" s="31"/>
      <c r="G946" s="32"/>
    </row>
    <row r="947" spans="2:8" x14ac:dyDescent="0.4">
      <c r="B947" s="5" t="s">
        <v>150</v>
      </c>
      <c r="C947" s="6"/>
      <c r="D947" s="6"/>
      <c r="E947" s="6"/>
      <c r="F947" s="7"/>
      <c r="G947" s="8"/>
    </row>
    <row r="948" spans="2:8" ht="25.75" x14ac:dyDescent="0.4">
      <c r="B948" s="9" t="str">
        <f>"2021 Schedule "&amp; B947</f>
        <v>2021 Schedule OL-1</v>
      </c>
      <c r="C948" s="10" t="s">
        <v>2</v>
      </c>
      <c r="D948" s="11" t="s">
        <v>3</v>
      </c>
      <c r="E948" s="11" t="s">
        <v>4</v>
      </c>
      <c r="F948" s="12" t="str">
        <f>$F$3</f>
        <v>Pomona Choice</v>
      </c>
      <c r="G948" s="13" t="str">
        <f>$G$3</f>
        <v>Pomona Choice 100
100% Renewable</v>
      </c>
    </row>
    <row r="949" spans="2:8" x14ac:dyDescent="0.4">
      <c r="B949" s="14" t="s">
        <v>7</v>
      </c>
      <c r="C949" s="15">
        <f>HLOOKUP($B947,'[1]6-1-2021 SCE JRC Calculations'!$5:$14,4,0)</f>
        <v>4.718E-2</v>
      </c>
      <c r="D949" s="15">
        <f>HLOOKUP($B947,'[1]6-1-2021 SCE JRC Calculations'!$17:$26,4,0)</f>
        <v>0</v>
      </c>
      <c r="E949" s="15">
        <f>HLOOKUP($B947,'[1]6-1-2021 SCE JRC Calculations'!$29:$38,4,0)</f>
        <v>0</v>
      </c>
      <c r="F949" s="15">
        <f ca="1">HLOOKUP($B947,'[1]6-1-2021 SCE JRC Calculations'!$44:$53,4,0)</f>
        <v>3.517E-2</v>
      </c>
      <c r="G949" s="15">
        <f ca="1">HLOOKUP($B947,'[1]6-1-2021 SCE JRC Calculations'!$57:$68,4,0)</f>
        <v>3.9169999999999996E-2</v>
      </c>
    </row>
    <row r="950" spans="2:8" x14ac:dyDescent="0.4">
      <c r="B950" s="14" t="s">
        <v>8</v>
      </c>
      <c r="C950" s="15">
        <f>HLOOKUP($B947,'[1]6-1-2021 SCE JRC Calculations'!$5:$14,3,0)</f>
        <v>0.11908000000000001</v>
      </c>
      <c r="D950" s="15">
        <f>HLOOKUP($B947,'[1]6-1-2021 SCE JRC Calculations'!$17:$26,3,0)</f>
        <v>0</v>
      </c>
      <c r="E950" s="15">
        <f>HLOOKUP($B947,'[1]6-1-2021 SCE JRC Calculations'!$29:$38,3,0)</f>
        <v>0</v>
      </c>
      <c r="F950" s="15">
        <f ca="1">HLOOKUP($B947,'[1]6-1-2021 SCE JRC Calculations'!$44:$53,3,0)</f>
        <v>0.11328000000000001</v>
      </c>
      <c r="G950" s="15">
        <f ca="1">HLOOKUP($B947,'[1]6-1-2021 SCE JRC Calculations'!$57:$68,3,0)</f>
        <v>0.11328000000000001</v>
      </c>
    </row>
    <row r="951" spans="2:8" x14ac:dyDescent="0.4">
      <c r="B951" s="14" t="s">
        <v>9</v>
      </c>
      <c r="C951" s="15" t="s">
        <v>10</v>
      </c>
      <c r="D951" s="15">
        <f>HLOOKUP($B947,'[1]6-1-2021 SCE JRC Calculations'!$17:$26,5,0)</f>
        <v>0</v>
      </c>
      <c r="E951" s="15">
        <f>HLOOKUP($B947,'[1]6-1-2021 SCE JRC Calculations'!$29:$38,5,0)</f>
        <v>0</v>
      </c>
      <c r="F951" s="15">
        <f ca="1">HLOOKUP($B947,'[1]6-1-2021 SCE JRC Calculations'!$44:$53,5,0)</f>
        <v>2.3060000000000001E-2</v>
      </c>
      <c r="G951" s="15">
        <f ca="1">HLOOKUP($B947,'[1]6-1-2021 SCE JRC Calculations'!$57:$68,5,0)</f>
        <v>2.3060000000000001E-2</v>
      </c>
    </row>
    <row r="952" spans="2:8" x14ac:dyDescent="0.4">
      <c r="B952" s="14" t="s">
        <v>11</v>
      </c>
      <c r="C952" s="15">
        <f>HLOOKUP($B947,'[1]6-1-2021 SCE JRC Calculations'!$5:$14,6,0)</f>
        <v>0.16626000000000002</v>
      </c>
      <c r="D952" s="15">
        <f>HLOOKUP($B947,'[1]6-1-2021 SCE JRC Calculations'!$17:$26,6,0)</f>
        <v>0</v>
      </c>
      <c r="E952" s="15">
        <f>HLOOKUP($B947,'[1]6-1-2021 SCE JRC Calculations'!$29:$38,6,0)</f>
        <v>0</v>
      </c>
      <c r="F952" s="15">
        <f ca="1">HLOOKUP($B947,'[1]6-1-2021 SCE JRC Calculations'!$44:$53,6,0)</f>
        <v>0.17151</v>
      </c>
      <c r="G952" s="15">
        <f ca="1">HLOOKUP($B947,'[1]6-1-2021 SCE JRC Calculations'!$57:$68,6,0)</f>
        <v>0.17551</v>
      </c>
    </row>
    <row r="953" spans="2:8" x14ac:dyDescent="0.4">
      <c r="B953" s="17" t="s">
        <v>13</v>
      </c>
      <c r="C953" s="18">
        <f>HLOOKUP($B947,'[1]6-1-2021 SCE JRC Calculations'!$5:$14,7,0)</f>
        <v>248.23</v>
      </c>
      <c r="D953" s="18">
        <f>HLOOKUP($B947,'[1]6-1-2021 SCE JRC Calculations'!$17:$26,7,0)</f>
        <v>0</v>
      </c>
      <c r="E953" s="18">
        <f>HLOOKUP($B947,'[1]6-1-2021 SCE JRC Calculations'!$29:$38,7,0)</f>
        <v>0</v>
      </c>
      <c r="F953" s="18">
        <f ca="1">HLOOKUP($B947,'[1]6-1-2021 SCE JRC Calculations'!$44:$53,7,0)</f>
        <v>256.06</v>
      </c>
      <c r="G953" s="18">
        <f ca="1">HLOOKUP($B947,'[1]6-1-2021 SCE JRC Calculations'!$57:$68,7,0)</f>
        <v>262.04000000000002</v>
      </c>
      <c r="H953" s="19"/>
    </row>
    <row r="954" spans="2:8" x14ac:dyDescent="0.4">
      <c r="B954" s="20" t="str">
        <f>IF(HLOOKUP(B947,'[1]6-1-2021 SCE JRC Calculations'!$5:$14,10,0)="","Monthly Usage: "&amp;HLOOKUP(B947,'[1]6-1-2021 SCE JRC Calculations'!$5:$14,9,0)&amp;"kWh","Monthly Usage: "&amp;HLOOKUP(B947,'[1]6-1-2021 SCE JRC Calculations'!$5:$14,9,0)&amp;"kWh  "&amp;"Monthly Demand: "&amp;HLOOKUP(B947,'[1]6-1-2021 SCE JRC Calculations'!$5:$14,10,0)&amp;"kWh")</f>
        <v>Monthly Usage: 1493kWh</v>
      </c>
      <c r="C954" s="23"/>
      <c r="D954" s="23"/>
      <c r="E954" s="23"/>
      <c r="F954" s="21"/>
      <c r="G954" s="22"/>
    </row>
    <row r="955" spans="2:8" x14ac:dyDescent="0.4">
      <c r="B955" s="20" t="str">
        <f>$B$11</f>
        <v>Rates are current as of October 1, 2021</v>
      </c>
      <c r="C955" s="23"/>
      <c r="D955" s="23"/>
      <c r="E955" s="23"/>
      <c r="F955" s="21"/>
      <c r="G955" s="22"/>
    </row>
    <row r="956" spans="2:8" x14ac:dyDescent="0.4">
      <c r="B956" s="24" t="s">
        <v>151</v>
      </c>
      <c r="C956" s="25"/>
      <c r="D956" s="25"/>
      <c r="E956" s="25"/>
      <c r="F956" s="25"/>
      <c r="G956" s="26"/>
    </row>
    <row r="957" spans="2:8" x14ac:dyDescent="0.4">
      <c r="B957" s="24"/>
      <c r="C957" s="25"/>
      <c r="D957" s="25"/>
      <c r="E957" s="25"/>
      <c r="F957" s="25"/>
      <c r="G957" s="26"/>
    </row>
    <row r="958" spans="2:8" x14ac:dyDescent="0.4">
      <c r="B958" s="24"/>
      <c r="C958" s="25"/>
      <c r="D958" s="25"/>
      <c r="E958" s="25"/>
      <c r="F958" s="25"/>
      <c r="G958" s="26"/>
    </row>
    <row r="959" spans="2:8" ht="15" thickBot="1" x14ac:dyDescent="0.45">
      <c r="B959" s="27"/>
      <c r="C959" s="28"/>
      <c r="D959" s="28"/>
      <c r="E959" s="28"/>
      <c r="F959" s="28"/>
      <c r="G959" s="29"/>
    </row>
  </sheetData>
  <mergeCells count="134">
    <mergeCell ref="B946:G946"/>
    <mergeCell ref="B956:G959"/>
    <mergeCell ref="B904:G904"/>
    <mergeCell ref="B914:G917"/>
    <mergeCell ref="B918:G918"/>
    <mergeCell ref="B928:G931"/>
    <mergeCell ref="B932:G932"/>
    <mergeCell ref="B942:G945"/>
    <mergeCell ref="B862:G862"/>
    <mergeCell ref="B872:G875"/>
    <mergeCell ref="B876:G876"/>
    <mergeCell ref="B886:G889"/>
    <mergeCell ref="B890:G890"/>
    <mergeCell ref="B900:G903"/>
    <mergeCell ref="B820:G820"/>
    <mergeCell ref="B830:G833"/>
    <mergeCell ref="B834:G834"/>
    <mergeCell ref="B844:G847"/>
    <mergeCell ref="B848:G848"/>
    <mergeCell ref="B858:G861"/>
    <mergeCell ref="B778:G778"/>
    <mergeCell ref="B788:G791"/>
    <mergeCell ref="B792:G792"/>
    <mergeCell ref="B802:G805"/>
    <mergeCell ref="B806:G806"/>
    <mergeCell ref="B816:G819"/>
    <mergeCell ref="B736:G736"/>
    <mergeCell ref="B746:G749"/>
    <mergeCell ref="B750:G750"/>
    <mergeCell ref="B760:G763"/>
    <mergeCell ref="B764:G764"/>
    <mergeCell ref="B774:G777"/>
    <mergeCell ref="B694:G694"/>
    <mergeCell ref="B704:G707"/>
    <mergeCell ref="B708:G708"/>
    <mergeCell ref="B718:G721"/>
    <mergeCell ref="B722:G722"/>
    <mergeCell ref="B732:G735"/>
    <mergeCell ref="B652:G652"/>
    <mergeCell ref="B662:G665"/>
    <mergeCell ref="B666:G666"/>
    <mergeCell ref="B676:G679"/>
    <mergeCell ref="B680:G680"/>
    <mergeCell ref="B690:G693"/>
    <mergeCell ref="B610:G610"/>
    <mergeCell ref="B620:G623"/>
    <mergeCell ref="B624:G624"/>
    <mergeCell ref="B634:G637"/>
    <mergeCell ref="B638:G638"/>
    <mergeCell ref="B648:G651"/>
    <mergeCell ref="B568:G568"/>
    <mergeCell ref="B578:G581"/>
    <mergeCell ref="B582:G582"/>
    <mergeCell ref="B592:G595"/>
    <mergeCell ref="B596:G596"/>
    <mergeCell ref="B606:G609"/>
    <mergeCell ref="B526:G526"/>
    <mergeCell ref="B536:G539"/>
    <mergeCell ref="B540:G540"/>
    <mergeCell ref="B550:G553"/>
    <mergeCell ref="B554:G554"/>
    <mergeCell ref="B564:G567"/>
    <mergeCell ref="B484:G484"/>
    <mergeCell ref="B494:G497"/>
    <mergeCell ref="B498:G498"/>
    <mergeCell ref="B508:G511"/>
    <mergeCell ref="B512:G512"/>
    <mergeCell ref="B522:G525"/>
    <mergeCell ref="B442:G442"/>
    <mergeCell ref="B452:G455"/>
    <mergeCell ref="B456:G456"/>
    <mergeCell ref="B466:G469"/>
    <mergeCell ref="B470:G470"/>
    <mergeCell ref="B480:G483"/>
    <mergeCell ref="B400:G400"/>
    <mergeCell ref="B410:G413"/>
    <mergeCell ref="B414:G414"/>
    <mergeCell ref="B424:G427"/>
    <mergeCell ref="B428:G428"/>
    <mergeCell ref="B438:G441"/>
    <mergeCell ref="B358:G358"/>
    <mergeCell ref="B368:G371"/>
    <mergeCell ref="B372:G372"/>
    <mergeCell ref="B382:G385"/>
    <mergeCell ref="B386:G386"/>
    <mergeCell ref="B396:G399"/>
    <mergeCell ref="B316:G316"/>
    <mergeCell ref="B326:G329"/>
    <mergeCell ref="B330:G330"/>
    <mergeCell ref="B340:G343"/>
    <mergeCell ref="B344:G344"/>
    <mergeCell ref="B354:G357"/>
    <mergeCell ref="B271:G271"/>
    <mergeCell ref="B282:G285"/>
    <mergeCell ref="B286:G286"/>
    <mergeCell ref="B297:G300"/>
    <mergeCell ref="B301:G301"/>
    <mergeCell ref="B312:G315"/>
    <mergeCell ref="B226:G226"/>
    <mergeCell ref="B237:G240"/>
    <mergeCell ref="B241:G241"/>
    <mergeCell ref="B252:G255"/>
    <mergeCell ref="B256:G256"/>
    <mergeCell ref="B267:G270"/>
    <mergeCell ref="B181:G181"/>
    <mergeCell ref="B192:G195"/>
    <mergeCell ref="B196:G196"/>
    <mergeCell ref="B207:G210"/>
    <mergeCell ref="B211:G211"/>
    <mergeCell ref="B222:G225"/>
    <mergeCell ref="B136:G136"/>
    <mergeCell ref="B147:G150"/>
    <mergeCell ref="B151:G151"/>
    <mergeCell ref="B162:G165"/>
    <mergeCell ref="B166:G166"/>
    <mergeCell ref="B177:G180"/>
    <mergeCell ref="B91:G91"/>
    <mergeCell ref="B102:G105"/>
    <mergeCell ref="B106:G106"/>
    <mergeCell ref="B117:G120"/>
    <mergeCell ref="B121:G121"/>
    <mergeCell ref="B132:G135"/>
    <mergeCell ref="B46:G46"/>
    <mergeCell ref="B57:G60"/>
    <mergeCell ref="B61:G61"/>
    <mergeCell ref="B72:G75"/>
    <mergeCell ref="B76:G76"/>
    <mergeCell ref="B87:G90"/>
    <mergeCell ref="B1:G1"/>
    <mergeCell ref="B12:G15"/>
    <mergeCell ref="B16:G16"/>
    <mergeCell ref="B27:G30"/>
    <mergeCell ref="B31:G31"/>
    <mergeCell ref="B42:G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 JRC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Wells</dc:creator>
  <cp:lastModifiedBy>Kathy Wells</cp:lastModifiedBy>
  <dcterms:created xsi:type="dcterms:W3CDTF">2021-10-22T21:49:00Z</dcterms:created>
  <dcterms:modified xsi:type="dcterms:W3CDTF">2021-10-22T21:49:31Z</dcterms:modified>
</cp:coreProperties>
</file>